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00" windowHeight="10440" activeTab="2"/>
  </bookViews>
  <sheets>
    <sheet name="총괄표" sheetId="1" r:id="rId1"/>
    <sheet name="세입결산" sheetId="2" r:id="rId2"/>
    <sheet name="세출결산" sheetId="3" r:id="rId3"/>
  </sheets>
  <definedNames/>
  <calcPr fullCalcOnLoad="1"/>
</workbook>
</file>

<file path=xl/sharedStrings.xml><?xml version="1.0" encoding="utf-8"?>
<sst xmlns="http://schemas.openxmlformats.org/spreadsheetml/2006/main" count="260" uniqueCount="88">
  <si>
    <t>결산총괄표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</si>
  <si>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</si>
  <si>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</si>
  <si>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</si>
  <si>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</si>
  <si>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</si>
  <si>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</si>
  <si>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</si>
  <si>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</si>
  <si>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관</t>
  </si>
  <si>
    <t>항</t>
  </si>
  <si>
    <t>예산액</t>
  </si>
  <si>
    <t>결산액</t>
  </si>
  <si>
    <t>증감액</t>
  </si>
  <si>
    <t>1</t>
  </si>
  <si>
    <t>2</t>
  </si>
  <si>
    <t>3</t>
  </si>
  <si>
    <t>4</t>
  </si>
  <si>
    <t>5</t>
  </si>
  <si>
    <t>6</t>
  </si>
  <si>
    <t>7</t>
  </si>
  <si>
    <t>8</t>
  </si>
  <si>
    <t>세입 합계</t>
  </si>
  <si>
    <t>세 입 결 산 서</t>
  </si>
  <si>
    <t>■사업명    : 전체</t>
  </si>
  <si>
    <t>(단위 : 원)</t>
  </si>
  <si>
    <t>과목</t>
  </si>
  <si>
    <t>구분</t>
  </si>
  <si>
    <t>보조금</t>
  </si>
  <si>
    <t>후원금</t>
  </si>
  <si>
    <t>계</t>
  </si>
  <si>
    <t>목</t>
  </si>
  <si>
    <t>총 합 계</t>
  </si>
  <si>
    <t>예산</t>
  </si>
  <si>
    <t>결산</t>
  </si>
  <si>
    <t>증감</t>
  </si>
  <si>
    <t>세 출 결 산 서</t>
  </si>
  <si>
    <t>(단위 : 원)</t>
  </si>
  <si>
    <t>보조금</t>
  </si>
  <si>
    <t>총합계</t>
  </si>
  <si>
    <t>합계</t>
  </si>
  <si>
    <t>(단위:원)</t>
  </si>
  <si>
    <t>예산</t>
  </si>
  <si>
    <t>결산</t>
  </si>
  <si>
    <t>증감</t>
  </si>
  <si>
    <t>보조금수입</t>
  </si>
  <si>
    <t>보조금수입</t>
  </si>
  <si>
    <t>후원금수입</t>
  </si>
  <si>
    <t>차입금</t>
  </si>
  <si>
    <t>이월금</t>
  </si>
  <si>
    <t>잡수입</t>
  </si>
  <si>
    <t>후원금수입</t>
  </si>
  <si>
    <t>사무비</t>
  </si>
  <si>
    <t>사업비</t>
  </si>
  <si>
    <t>전출금</t>
  </si>
  <si>
    <t>상환금</t>
  </si>
  <si>
    <t>운영비</t>
  </si>
  <si>
    <t>세출 합계</t>
  </si>
  <si>
    <t>보조금수입</t>
  </si>
  <si>
    <t>기타보조금수입</t>
  </si>
  <si>
    <t>합계</t>
  </si>
  <si>
    <t>후원금수입</t>
  </si>
  <si>
    <t>후원금수입</t>
  </si>
  <si>
    <t>전년도이월금</t>
  </si>
  <si>
    <t>전년도이월금(후원금)</t>
  </si>
  <si>
    <t>불용품매각대</t>
  </si>
  <si>
    <t>기타예금이자수입</t>
  </si>
  <si>
    <t>기타잡수입</t>
  </si>
  <si>
    <t>자부담금</t>
  </si>
  <si>
    <t>자부담금</t>
  </si>
  <si>
    <t>예비비및기타</t>
  </si>
  <si>
    <t>상환금</t>
  </si>
  <si>
    <t>전출금</t>
  </si>
  <si>
    <t>사무비</t>
  </si>
  <si>
    <t>업무추진비</t>
  </si>
  <si>
    <t>기관운영비</t>
  </si>
  <si>
    <t>회의비</t>
  </si>
  <si>
    <t>여비교통비</t>
  </si>
  <si>
    <t>수용비및수수료</t>
  </si>
  <si>
    <t>공공요금</t>
  </si>
  <si>
    <t>제세공과금</t>
  </si>
  <si>
    <t>시설전출금</t>
  </si>
  <si>
    <t>사업비</t>
  </si>
  <si>
    <t>출판홍보사업비</t>
  </si>
  <si>
    <t>원금상환금</t>
  </si>
  <si>
    <t>이자지급금</t>
  </si>
  <si>
    <t>예비비및기타</t>
  </si>
  <si>
    <t>예비비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</si>
</sst>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#,##0;[Black]&quot;△&quot;#,##0"/>
    <numFmt numFmtId="179" formatCode="####\-##\-##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[Red]#,##0"/>
    <numFmt numFmtId="187" formatCode="mm&quot;월&quot;\ dd&quot;일&quot;"/>
  </numFmts>
  <fonts count="64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u val="single"/>
      <sz val="28"/>
      <color indexed="8"/>
      <name val="굴림"/>
      <family val="3"/>
    </font>
    <font>
      <sz val="8"/>
      <name val="맑은 고딕"/>
      <family val="3"/>
    </font>
    <font>
      <b/>
      <sz val="12"/>
      <color indexed="8"/>
      <name val="굴림"/>
      <family val="3"/>
    </font>
    <font>
      <sz val="12"/>
      <color indexed="8"/>
      <name val="굴림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굴림체"/>
      <family val="3"/>
    </font>
    <font>
      <sz val="9"/>
      <color indexed="8"/>
      <name val="돋움"/>
      <family val="3"/>
    </font>
    <font>
      <b/>
      <sz val="26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굴림"/>
      <family val="3"/>
    </font>
    <font>
      <b/>
      <sz val="9"/>
      <color theme="1"/>
      <name val="굴림"/>
      <family val="3"/>
    </font>
    <font>
      <sz val="9"/>
      <color rgb="FF000000"/>
      <name val="굴림"/>
      <family val="3"/>
    </font>
    <font>
      <sz val="9"/>
      <color theme="1"/>
      <name val="굴림체"/>
      <family val="3"/>
    </font>
    <font>
      <b/>
      <sz val="9"/>
      <color theme="1"/>
      <name val="굴림체"/>
      <family val="3"/>
    </font>
    <font>
      <b/>
      <sz val="26"/>
      <color rgb="FF000000"/>
      <name val="굴림체"/>
      <family val="3"/>
    </font>
    <font>
      <sz val="9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indexed="8"/>
      </left>
      <right style="medium">
        <color rgb="FF000000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49" fontId="56" fillId="0" borderId="1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56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176" fontId="58" fillId="33" borderId="12" xfId="0" applyNumberFormat="1" applyFont="1" applyFill="1" applyBorder="1" applyAlignment="1">
      <alignment horizontal="right" vertical="center" wrapText="1"/>
    </xf>
    <xf numFmtId="176" fontId="58" fillId="33" borderId="13" xfId="0" applyNumberFormat="1" applyFont="1" applyFill="1" applyBorder="1" applyAlignment="1">
      <alignment horizontal="right" vertical="center" wrapText="1"/>
    </xf>
    <xf numFmtId="0" fontId="58" fillId="33" borderId="14" xfId="0" applyFont="1" applyFill="1" applyBorder="1" applyAlignment="1">
      <alignment horizontal="center" vertical="center" wrapText="1"/>
    </xf>
    <xf numFmtId="176" fontId="58" fillId="33" borderId="14" xfId="0" applyNumberFormat="1" applyFont="1" applyFill="1" applyBorder="1" applyAlignment="1">
      <alignment horizontal="right" vertical="center" wrapText="1"/>
    </xf>
    <xf numFmtId="176" fontId="58" fillId="33" borderId="15" xfId="0" applyNumberFormat="1" applyFont="1" applyFill="1" applyBorder="1" applyAlignment="1">
      <alignment horizontal="right" vertical="center" wrapText="1"/>
    </xf>
    <xf numFmtId="178" fontId="12" fillId="0" borderId="16" xfId="48" applyNumberFormat="1" applyFont="1" applyBorder="1" applyAlignment="1">
      <alignment vertical="center" wrapText="1"/>
      <protection/>
    </xf>
    <xf numFmtId="178" fontId="12" fillId="0" borderId="17" xfId="48" applyNumberFormat="1" applyFont="1" applyBorder="1" applyAlignment="1">
      <alignment vertical="center" wrapText="1"/>
      <protection/>
    </xf>
    <xf numFmtId="0" fontId="59" fillId="33" borderId="14" xfId="0" applyFont="1" applyFill="1" applyBorder="1" applyAlignment="1">
      <alignment horizontal="center" vertical="center" wrapText="1"/>
    </xf>
    <xf numFmtId="176" fontId="59" fillId="33" borderId="12" xfId="0" applyNumberFormat="1" applyFont="1" applyFill="1" applyBorder="1" applyAlignment="1">
      <alignment horizontal="right" vertical="center" wrapText="1"/>
    </xf>
    <xf numFmtId="176" fontId="59" fillId="33" borderId="13" xfId="0" applyNumberFormat="1" applyFont="1" applyFill="1" applyBorder="1" applyAlignment="1">
      <alignment horizontal="right" vertical="center" wrapText="1"/>
    </xf>
    <xf numFmtId="178" fontId="11" fillId="0" borderId="17" xfId="48" applyNumberFormat="1" applyFont="1" applyBorder="1" applyAlignment="1">
      <alignment vertical="center" wrapText="1"/>
      <protection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59" fillId="33" borderId="19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vertical="center" wrapText="1"/>
    </xf>
    <xf numFmtId="178" fontId="11" fillId="0" borderId="22" xfId="48" applyNumberFormat="1" applyFont="1" applyBorder="1" applyAlignment="1">
      <alignment vertical="center" wrapText="1"/>
      <protection/>
    </xf>
    <xf numFmtId="176" fontId="59" fillId="33" borderId="23" xfId="0" applyNumberFormat="1" applyFont="1" applyFill="1" applyBorder="1" applyAlignment="1">
      <alignment horizontal="right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176" fontId="61" fillId="33" borderId="12" xfId="0" applyNumberFormat="1" applyFont="1" applyFill="1" applyBorder="1" applyAlignment="1">
      <alignment horizontal="right" vertical="center" wrapText="1"/>
    </xf>
    <xf numFmtId="176" fontId="61" fillId="33" borderId="13" xfId="0" applyNumberFormat="1" applyFont="1" applyFill="1" applyBorder="1" applyAlignment="1">
      <alignment horizontal="right" vertical="center" wrapText="1"/>
    </xf>
    <xf numFmtId="0" fontId="61" fillId="33" borderId="14" xfId="0" applyFont="1" applyFill="1" applyBorder="1" applyAlignment="1">
      <alignment horizontal="center" vertical="center" wrapText="1"/>
    </xf>
    <xf numFmtId="176" fontId="61" fillId="33" borderId="14" xfId="0" applyNumberFormat="1" applyFont="1" applyFill="1" applyBorder="1" applyAlignment="1">
      <alignment horizontal="right" vertical="center" wrapText="1"/>
    </xf>
    <xf numFmtId="176" fontId="61" fillId="33" borderId="15" xfId="0" applyNumberFormat="1" applyFont="1" applyFill="1" applyBorder="1" applyAlignment="1">
      <alignment horizontal="right" vertical="center" wrapText="1"/>
    </xf>
    <xf numFmtId="178" fontId="10" fillId="0" borderId="16" xfId="48" applyNumberFormat="1" applyFont="1" applyBorder="1" applyAlignment="1">
      <alignment vertical="center" wrapText="1"/>
      <protection/>
    </xf>
    <xf numFmtId="178" fontId="10" fillId="0" borderId="17" xfId="48" applyNumberFormat="1" applyFont="1" applyBorder="1" applyAlignment="1">
      <alignment vertical="center" wrapText="1"/>
      <protection/>
    </xf>
    <xf numFmtId="0" fontId="56" fillId="33" borderId="20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176" fontId="56" fillId="33" borderId="12" xfId="0" applyNumberFormat="1" applyFont="1" applyFill="1" applyBorder="1" applyAlignment="1">
      <alignment horizontal="right" vertical="center" wrapText="1"/>
    </xf>
    <xf numFmtId="176" fontId="56" fillId="33" borderId="13" xfId="0" applyNumberFormat="1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center" vertical="center" wrapText="1"/>
    </xf>
    <xf numFmtId="178" fontId="9" fillId="0" borderId="17" xfId="48" applyNumberFormat="1" applyFont="1" applyBorder="1" applyAlignment="1">
      <alignment vertical="center" wrapText="1"/>
      <protection/>
    </xf>
    <xf numFmtId="0" fontId="56" fillId="33" borderId="14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vertical="center" wrapText="1"/>
    </xf>
    <xf numFmtId="0" fontId="56" fillId="33" borderId="19" xfId="0" applyFont="1" applyFill="1" applyBorder="1" applyAlignment="1">
      <alignment vertical="center" wrapText="1"/>
    </xf>
    <xf numFmtId="178" fontId="9" fillId="0" borderId="12" xfId="48" applyNumberFormat="1" applyFont="1" applyBorder="1" applyAlignment="1">
      <alignment vertical="center" wrapText="1"/>
      <protection/>
    </xf>
    <xf numFmtId="178" fontId="9" fillId="0" borderId="13" xfId="48" applyNumberFormat="1" applyFont="1" applyBorder="1" applyAlignment="1">
      <alignment vertical="center" wrapText="1"/>
      <protection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vertical="center" wrapText="1"/>
    </xf>
    <xf numFmtId="176" fontId="56" fillId="33" borderId="14" xfId="0" applyNumberFormat="1" applyFont="1" applyFill="1" applyBorder="1" applyAlignment="1">
      <alignment horizontal="right" vertical="center" wrapText="1"/>
    </xf>
    <xf numFmtId="176" fontId="56" fillId="33" borderId="15" xfId="0" applyNumberFormat="1" applyFont="1" applyFill="1" applyBorder="1" applyAlignment="1">
      <alignment horizontal="right" vertical="center" wrapText="1"/>
    </xf>
    <xf numFmtId="176" fontId="56" fillId="33" borderId="18" xfId="0" applyNumberFormat="1" applyFont="1" applyFill="1" applyBorder="1" applyAlignment="1">
      <alignment horizontal="right" vertical="center" wrapText="1"/>
    </xf>
    <xf numFmtId="178" fontId="9" fillId="0" borderId="22" xfId="48" applyNumberFormat="1" applyFont="1" applyBorder="1" applyAlignment="1">
      <alignment vertical="center" wrapText="1"/>
      <protection/>
    </xf>
    <xf numFmtId="0" fontId="56" fillId="33" borderId="23" xfId="0" applyFont="1" applyFill="1" applyBorder="1" applyAlignment="1">
      <alignment horizontal="center" vertical="center" wrapText="1"/>
    </xf>
    <xf numFmtId="176" fontId="56" fillId="33" borderId="23" xfId="0" applyNumberFormat="1" applyFont="1" applyFill="1" applyBorder="1" applyAlignment="1">
      <alignment horizontal="right" vertical="center" wrapText="1"/>
    </xf>
    <xf numFmtId="178" fontId="9" fillId="0" borderId="23" xfId="48" applyNumberFormat="1" applyFont="1" applyBorder="1" applyAlignment="1">
      <alignment vertical="center" wrapText="1"/>
      <protection/>
    </xf>
    <xf numFmtId="178" fontId="9" fillId="0" borderId="25" xfId="48" applyNumberFormat="1" applyFont="1" applyBorder="1" applyAlignment="1">
      <alignment vertical="center" wrapText="1"/>
      <protection/>
    </xf>
    <xf numFmtId="178" fontId="11" fillId="0" borderId="16" xfId="48" applyNumberFormat="1" applyFont="1" applyBorder="1" applyAlignment="1">
      <alignment vertical="center" wrapText="1"/>
      <protection/>
    </xf>
    <xf numFmtId="178" fontId="11" fillId="0" borderId="26" xfId="48" applyNumberFormat="1" applyFont="1" applyBorder="1" applyAlignment="1">
      <alignment vertical="center" wrapText="1"/>
      <protection/>
    </xf>
    <xf numFmtId="0" fontId="59" fillId="33" borderId="27" xfId="0" applyFont="1" applyFill="1" applyBorder="1" applyAlignment="1">
      <alignment horizontal="center" vertical="center" wrapText="1"/>
    </xf>
    <xf numFmtId="178" fontId="11" fillId="0" borderId="28" xfId="48" applyNumberFormat="1" applyFont="1" applyBorder="1" applyAlignment="1">
      <alignment vertical="center" wrapText="1"/>
      <protection/>
    </xf>
    <xf numFmtId="178" fontId="11" fillId="0" borderId="29" xfId="48" applyNumberFormat="1" applyFont="1" applyBorder="1" applyAlignment="1">
      <alignment vertical="center" wrapText="1"/>
      <protection/>
    </xf>
    <xf numFmtId="49" fontId="55" fillId="0" borderId="3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5" fillId="0" borderId="0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49" fontId="55" fillId="0" borderId="32" xfId="0" applyNumberFormat="1" applyFont="1" applyFill="1" applyBorder="1" applyAlignment="1">
      <alignment horizontal="center" vertical="center" wrapText="1"/>
    </xf>
    <xf numFmtId="49" fontId="55" fillId="0" borderId="24" xfId="0" applyNumberFormat="1" applyFont="1" applyFill="1" applyBorder="1" applyAlignment="1">
      <alignment horizontal="center" vertical="center" wrapText="1"/>
    </xf>
    <xf numFmtId="49" fontId="55" fillId="0" borderId="33" xfId="0" applyNumberFormat="1" applyFont="1" applyFill="1" applyBorder="1" applyAlignment="1">
      <alignment horizontal="center" vertical="center" wrapText="1"/>
    </xf>
    <xf numFmtId="49" fontId="55" fillId="0" borderId="34" xfId="0" applyNumberFormat="1" applyFont="1" applyFill="1" applyBorder="1" applyAlignment="1">
      <alignment horizontal="center" vertical="center" wrapText="1"/>
    </xf>
    <xf numFmtId="49" fontId="55" fillId="0" borderId="35" xfId="0" applyNumberFormat="1" applyFont="1" applyFill="1" applyBorder="1" applyAlignment="1">
      <alignment horizontal="center" vertical="center" wrapText="1"/>
    </xf>
    <xf numFmtId="49" fontId="55" fillId="0" borderId="36" xfId="0" applyNumberFormat="1" applyFont="1" applyFill="1" applyBorder="1" applyAlignment="1">
      <alignment horizontal="center" vertical="center" wrapText="1"/>
    </xf>
    <xf numFmtId="49" fontId="56" fillId="0" borderId="3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176" fontId="56" fillId="0" borderId="30" xfId="0" applyNumberFormat="1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177" fontId="56" fillId="0" borderId="30" xfId="0" applyNumberFormat="1" applyFont="1" applyFill="1" applyBorder="1" applyAlignment="1">
      <alignment horizontal="right" vertical="center" wrapText="1"/>
    </xf>
    <xf numFmtId="177" fontId="56" fillId="0" borderId="10" xfId="0" applyNumberFormat="1" applyFont="1" applyFill="1" applyBorder="1" applyAlignment="1">
      <alignment horizontal="right" vertical="center" wrapText="1"/>
    </xf>
    <xf numFmtId="177" fontId="56" fillId="0" borderId="31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56" fillId="0" borderId="37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vertical="center"/>
    </xf>
    <xf numFmtId="177" fontId="56" fillId="0" borderId="37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top" wrapText="1"/>
    </xf>
    <xf numFmtId="49" fontId="55" fillId="0" borderId="4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176" fontId="56" fillId="0" borderId="38" xfId="0" applyNumberFormat="1" applyFont="1" applyFill="1" applyBorder="1" applyAlignment="1">
      <alignment horizontal="right" vertical="center" wrapText="1"/>
    </xf>
    <xf numFmtId="49" fontId="55" fillId="0" borderId="37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left" wrapText="1"/>
    </xf>
    <xf numFmtId="0" fontId="60" fillId="0" borderId="42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56" fillId="33" borderId="44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33" borderId="46" xfId="0" applyFont="1" applyFill="1" applyBorder="1" applyAlignment="1">
      <alignment horizontal="center" vertical="center" wrapText="1"/>
    </xf>
    <xf numFmtId="0" fontId="61" fillId="33" borderId="47" xfId="0" applyFont="1" applyFill="1" applyBorder="1" applyAlignment="1">
      <alignment horizontal="center" vertical="center" wrapText="1"/>
    </xf>
    <xf numFmtId="0" fontId="61" fillId="33" borderId="48" xfId="0" applyFont="1" applyFill="1" applyBorder="1" applyAlignment="1">
      <alignment horizontal="center" vertical="center" wrapText="1"/>
    </xf>
    <xf numFmtId="0" fontId="61" fillId="33" borderId="49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50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61" fillId="33" borderId="53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vertical="center" wrapText="1"/>
    </xf>
    <xf numFmtId="0" fontId="56" fillId="33" borderId="55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center" vertical="center" wrapText="1"/>
    </xf>
    <xf numFmtId="0" fontId="56" fillId="33" borderId="56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vertical="center" wrapText="1"/>
    </xf>
    <xf numFmtId="0" fontId="59" fillId="33" borderId="21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left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54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14" xfId="0" applyFont="1" applyFill="1" applyBorder="1" applyAlignment="1">
      <alignment vertical="top" wrapText="1"/>
    </xf>
    <xf numFmtId="0" fontId="59" fillId="33" borderId="57" xfId="0" applyFont="1" applyFill="1" applyBorder="1" applyAlignment="1">
      <alignment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59" fillId="33" borderId="59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textRotation="48"/>
    </xf>
    <xf numFmtId="0" fontId="63" fillId="0" borderId="12" xfId="0" applyFont="1" applyFill="1" applyBorder="1" applyAlignment="1">
      <alignment vertical="center" textRotation="95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V12" sqref="V12"/>
    </sheetView>
  </sheetViews>
  <sheetFormatPr defaultColWidth="8.88671875" defaultRowHeight="13.5"/>
  <cols>
    <col min="1" max="1" width="6.99609375" style="0" customWidth="1"/>
    <col min="2" max="2" width="4.4453125" style="0" customWidth="1"/>
    <col min="3" max="3" width="6.99609375" style="0" customWidth="1"/>
    <col min="4" max="4" width="1.88671875" style="0" customWidth="1"/>
    <col min="5" max="5" width="6.99609375" style="0" customWidth="1"/>
    <col min="6" max="6" width="11.6640625" style="0" customWidth="1"/>
    <col min="7" max="7" width="2.3359375" style="0" customWidth="1"/>
    <col min="8" max="8" width="9.3359375" style="0" customWidth="1"/>
    <col min="9" max="9" width="0.88671875" style="0" customWidth="1"/>
    <col min="10" max="10" width="8.6640625" style="0" customWidth="1"/>
    <col min="11" max="11" width="3.3359375" style="0" customWidth="1"/>
    <col min="12" max="12" width="7.10546875" style="0" customWidth="1"/>
    <col min="13" max="13" width="11.6640625" style="0" customWidth="1"/>
    <col min="14" max="14" width="10.10546875" style="0" customWidth="1"/>
    <col min="15" max="15" width="4.21484375" style="0" customWidth="1"/>
    <col min="16" max="16" width="7.4453125" style="0" customWidth="1"/>
    <col min="17" max="17" width="2.3359375" style="0" customWidth="1"/>
    <col min="18" max="18" width="9.3359375" style="0" customWidth="1"/>
    <col min="19" max="19" width="14.99609375" style="0" customWidth="1"/>
  </cols>
  <sheetData>
    <row r="1" spans="5:15" ht="68.25" customHeight="1">
      <c r="E1" s="78" t="s">
        <v>0</v>
      </c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8" ht="24.75" customHeight="1" thickBot="1">
      <c r="A2" s="80"/>
      <c r="B2" s="79"/>
      <c r="C2" s="81"/>
      <c r="D2" s="79"/>
      <c r="E2" s="79"/>
      <c r="F2" s="79"/>
      <c r="G2" s="79"/>
      <c r="R2" s="11" t="s">
        <v>41</v>
      </c>
    </row>
    <row r="3" spans="1:18" ht="30.75" customHeight="1">
      <c r="A3" s="82" t="s">
        <v>1</v>
      </c>
      <c r="B3" s="84" t="s">
        <v>2</v>
      </c>
      <c r="C3" s="85"/>
      <c r="D3" s="85"/>
      <c r="E3" s="85"/>
      <c r="F3" s="85"/>
      <c r="G3" s="85"/>
      <c r="H3" s="85"/>
      <c r="I3" s="85"/>
      <c r="J3" s="86"/>
      <c r="K3" s="84" t="s">
        <v>3</v>
      </c>
      <c r="L3" s="85"/>
      <c r="M3" s="85"/>
      <c r="N3" s="85"/>
      <c r="O3" s="85"/>
      <c r="P3" s="85"/>
      <c r="Q3" s="85"/>
      <c r="R3" s="87"/>
    </row>
    <row r="4" spans="1:18" ht="33" customHeight="1">
      <c r="A4" s="83"/>
      <c r="B4" s="75" t="s">
        <v>4</v>
      </c>
      <c r="C4" s="76"/>
      <c r="D4" s="75" t="s">
        <v>5</v>
      </c>
      <c r="E4" s="76"/>
      <c r="F4" s="1" t="s">
        <v>6</v>
      </c>
      <c r="G4" s="75" t="s">
        <v>7</v>
      </c>
      <c r="H4" s="76"/>
      <c r="I4" s="75" t="s">
        <v>8</v>
      </c>
      <c r="J4" s="76"/>
      <c r="K4" s="75" t="s">
        <v>9</v>
      </c>
      <c r="L4" s="76"/>
      <c r="M4" s="1" t="s">
        <v>10</v>
      </c>
      <c r="N4" s="1" t="s">
        <v>11</v>
      </c>
      <c r="O4" s="75" t="s">
        <v>12</v>
      </c>
      <c r="P4" s="76"/>
      <c r="Q4" s="75" t="s">
        <v>13</v>
      </c>
      <c r="R4" s="77"/>
    </row>
    <row r="5" spans="1:18" ht="30.75" customHeight="1">
      <c r="A5" s="10" t="s">
        <v>14</v>
      </c>
      <c r="B5" s="88" t="s">
        <v>45</v>
      </c>
      <c r="C5" s="89"/>
      <c r="D5" s="88" t="s">
        <v>46</v>
      </c>
      <c r="E5" s="89"/>
      <c r="F5" s="2">
        <v>232040000</v>
      </c>
      <c r="G5" s="90">
        <v>248703000</v>
      </c>
      <c r="H5" s="91"/>
      <c r="I5" s="92">
        <f>G5-F5</f>
        <v>16663000</v>
      </c>
      <c r="J5" s="93"/>
      <c r="K5" s="88" t="s">
        <v>52</v>
      </c>
      <c r="L5" s="89"/>
      <c r="M5" s="3" t="s">
        <v>74</v>
      </c>
      <c r="N5" s="2">
        <v>3300000</v>
      </c>
      <c r="O5" s="90">
        <v>1169000</v>
      </c>
      <c r="P5" s="91"/>
      <c r="Q5" s="92">
        <f aca="true" t="shared" si="0" ref="Q5:Q10">O5-N5</f>
        <v>-2131000</v>
      </c>
      <c r="R5" s="94"/>
    </row>
    <row r="6" spans="1:18" ht="31.5" customHeight="1">
      <c r="A6" s="10" t="s">
        <v>15</v>
      </c>
      <c r="B6" s="88" t="s">
        <v>51</v>
      </c>
      <c r="C6" s="89"/>
      <c r="D6" s="88" t="s">
        <v>47</v>
      </c>
      <c r="E6" s="89"/>
      <c r="F6" s="2">
        <v>500000</v>
      </c>
      <c r="G6" s="90">
        <v>0</v>
      </c>
      <c r="H6" s="91"/>
      <c r="I6" s="92">
        <f>G6-F6</f>
        <v>-500000</v>
      </c>
      <c r="J6" s="93"/>
      <c r="K6" s="88" t="s">
        <v>73</v>
      </c>
      <c r="L6" s="89"/>
      <c r="M6" s="3" t="s">
        <v>56</v>
      </c>
      <c r="N6" s="2">
        <v>13960000</v>
      </c>
      <c r="O6" s="90">
        <v>10323850</v>
      </c>
      <c r="P6" s="91"/>
      <c r="Q6" s="92">
        <f t="shared" si="0"/>
        <v>-3636150</v>
      </c>
      <c r="R6" s="94"/>
    </row>
    <row r="7" spans="1:18" ht="27" customHeight="1">
      <c r="A7" s="10" t="s">
        <v>16</v>
      </c>
      <c r="B7" s="88" t="s">
        <v>48</v>
      </c>
      <c r="C7" s="89"/>
      <c r="D7" s="88" t="s">
        <v>48</v>
      </c>
      <c r="E7" s="89"/>
      <c r="F7" s="2">
        <v>160000000</v>
      </c>
      <c r="G7" s="90">
        <v>160000000</v>
      </c>
      <c r="H7" s="91"/>
      <c r="I7" s="92">
        <f>G7-F7</f>
        <v>0</v>
      </c>
      <c r="J7" s="93"/>
      <c r="K7" s="88" t="s">
        <v>82</v>
      </c>
      <c r="L7" s="89"/>
      <c r="M7" s="14" t="s">
        <v>53</v>
      </c>
      <c r="N7" s="13">
        <v>2000000</v>
      </c>
      <c r="O7" s="90">
        <v>0</v>
      </c>
      <c r="P7" s="91"/>
      <c r="Q7" s="92">
        <f t="shared" si="0"/>
        <v>-2000000</v>
      </c>
      <c r="R7" s="94"/>
    </row>
    <row r="8" spans="1:18" ht="27" customHeight="1">
      <c r="A8" s="10" t="s">
        <v>17</v>
      </c>
      <c r="B8" s="88" t="s">
        <v>49</v>
      </c>
      <c r="C8" s="89"/>
      <c r="D8" s="88" t="s">
        <v>49</v>
      </c>
      <c r="E8" s="89"/>
      <c r="F8" s="2">
        <v>111349000</v>
      </c>
      <c r="G8" s="90">
        <v>111349932</v>
      </c>
      <c r="H8" s="91"/>
      <c r="I8" s="92">
        <f>G8-F8</f>
        <v>932</v>
      </c>
      <c r="J8" s="93"/>
      <c r="K8" s="88" t="s">
        <v>72</v>
      </c>
      <c r="L8" s="89"/>
      <c r="M8" s="14" t="s">
        <v>54</v>
      </c>
      <c r="N8" s="13">
        <v>466800000</v>
      </c>
      <c r="O8" s="90">
        <v>434084680</v>
      </c>
      <c r="P8" s="91"/>
      <c r="Q8" s="92">
        <f t="shared" si="0"/>
        <v>-32715320</v>
      </c>
      <c r="R8" s="94"/>
    </row>
    <row r="9" spans="1:18" ht="27" customHeight="1">
      <c r="A9" s="10" t="s">
        <v>18</v>
      </c>
      <c r="B9" s="88" t="s">
        <v>50</v>
      </c>
      <c r="C9" s="89"/>
      <c r="D9" s="88" t="s">
        <v>50</v>
      </c>
      <c r="E9" s="89"/>
      <c r="F9" s="2">
        <v>1162000</v>
      </c>
      <c r="G9" s="90">
        <v>555308</v>
      </c>
      <c r="H9" s="91"/>
      <c r="I9" s="92">
        <f>G9-F9</f>
        <v>-606692</v>
      </c>
      <c r="J9" s="93"/>
      <c r="K9" s="88" t="s">
        <v>71</v>
      </c>
      <c r="L9" s="89"/>
      <c r="M9" s="14" t="s">
        <v>55</v>
      </c>
      <c r="N9" s="13">
        <v>18000000</v>
      </c>
      <c r="O9" s="90">
        <v>2914356</v>
      </c>
      <c r="P9" s="91"/>
      <c r="Q9" s="92">
        <f t="shared" si="0"/>
        <v>-15085644</v>
      </c>
      <c r="R9" s="94"/>
    </row>
    <row r="10" spans="1:18" ht="27" customHeight="1">
      <c r="A10" s="10" t="s">
        <v>19</v>
      </c>
      <c r="B10" s="88"/>
      <c r="C10" s="89"/>
      <c r="D10" s="88"/>
      <c r="E10" s="89"/>
      <c r="F10" s="2"/>
      <c r="G10" s="90"/>
      <c r="H10" s="91"/>
      <c r="I10" s="92"/>
      <c r="J10" s="93"/>
      <c r="K10" s="88" t="s">
        <v>70</v>
      </c>
      <c r="L10" s="89"/>
      <c r="M10" s="14" t="s">
        <v>70</v>
      </c>
      <c r="N10" s="13">
        <v>991000</v>
      </c>
      <c r="O10" s="90">
        <v>0</v>
      </c>
      <c r="P10" s="91"/>
      <c r="Q10" s="92">
        <f t="shared" si="0"/>
        <v>-991000</v>
      </c>
      <c r="R10" s="94"/>
    </row>
    <row r="11" spans="1:18" ht="27" customHeight="1">
      <c r="A11" s="10" t="s">
        <v>20</v>
      </c>
      <c r="B11" s="95"/>
      <c r="C11" s="96"/>
      <c r="D11" s="95"/>
      <c r="E11" s="96"/>
      <c r="F11" s="2"/>
      <c r="G11" s="90"/>
      <c r="H11" s="91"/>
      <c r="I11" s="92"/>
      <c r="J11" s="93"/>
      <c r="K11" s="88"/>
      <c r="L11" s="89"/>
      <c r="M11" s="3"/>
      <c r="N11" s="2"/>
      <c r="O11" s="90"/>
      <c r="P11" s="91"/>
      <c r="Q11" s="92"/>
      <c r="R11" s="94"/>
    </row>
    <row r="12" spans="1:18" ht="27" customHeight="1">
      <c r="A12" s="10" t="s">
        <v>21</v>
      </c>
      <c r="B12" s="95"/>
      <c r="C12" s="96"/>
      <c r="D12" s="95"/>
      <c r="E12" s="96"/>
      <c r="F12" s="2"/>
      <c r="G12" s="90"/>
      <c r="H12" s="91"/>
      <c r="I12" s="92"/>
      <c r="J12" s="93"/>
      <c r="K12" s="88"/>
      <c r="L12" s="89"/>
      <c r="M12" s="3"/>
      <c r="N12" s="2"/>
      <c r="O12" s="90"/>
      <c r="P12" s="91"/>
      <c r="Q12" s="92"/>
      <c r="R12" s="94"/>
    </row>
    <row r="13" spans="1:18" ht="39" customHeight="1" thickBot="1">
      <c r="A13" s="103" t="s">
        <v>22</v>
      </c>
      <c r="B13" s="104"/>
      <c r="C13" s="104"/>
      <c r="D13" s="104"/>
      <c r="E13" s="98"/>
      <c r="F13" s="105">
        <f>SUM(F5:F12)</f>
        <v>505051000</v>
      </c>
      <c r="G13" s="97">
        <f>SUM(G5:G12)</f>
        <v>520608240</v>
      </c>
      <c r="H13" s="98"/>
      <c r="I13" s="99">
        <f>SUM(I5:I12)</f>
        <v>15557240</v>
      </c>
      <c r="J13" s="98"/>
      <c r="K13" s="106" t="s">
        <v>57</v>
      </c>
      <c r="L13" s="104"/>
      <c r="M13" s="98"/>
      <c r="N13" s="105">
        <f>SUM(N5:N12)</f>
        <v>505051000</v>
      </c>
      <c r="O13" s="97">
        <f>SUM(O5:O12)</f>
        <v>448491886</v>
      </c>
      <c r="P13" s="98"/>
      <c r="Q13" s="99">
        <f>SUM(Q5:Q12)</f>
        <v>-56559114</v>
      </c>
      <c r="R13" s="100"/>
    </row>
    <row r="14" ht="14.25" customHeight="1">
      <c r="R14" s="101"/>
    </row>
    <row r="15" ht="121.5" customHeight="1"/>
    <row r="16" spans="10:11" ht="14.25" customHeight="1">
      <c r="J16" s="102"/>
      <c r="K16" s="79"/>
    </row>
    <row r="17" ht="113.25" customHeight="1"/>
  </sheetData>
  <sheetProtection/>
  <mergeCells count="76">
    <mergeCell ref="O13:P13"/>
    <mergeCell ref="Q13:R13"/>
    <mergeCell ref="J16:K16"/>
    <mergeCell ref="A13:E13"/>
    <mergeCell ref="G13:H13"/>
    <mergeCell ref="I13:J13"/>
    <mergeCell ref="K13:M13"/>
    <mergeCell ref="I12:J12"/>
    <mergeCell ref="K12:L12"/>
    <mergeCell ref="O12:P12"/>
    <mergeCell ref="Q12:R12"/>
    <mergeCell ref="K11:L11"/>
    <mergeCell ref="O11:P11"/>
    <mergeCell ref="Q11:R11"/>
    <mergeCell ref="I11:J11"/>
    <mergeCell ref="B12:C12"/>
    <mergeCell ref="D12:E12"/>
    <mergeCell ref="G12:H12"/>
    <mergeCell ref="B11:C11"/>
    <mergeCell ref="D11:E11"/>
    <mergeCell ref="G11:H11"/>
    <mergeCell ref="I10:J10"/>
    <mergeCell ref="K10:L10"/>
    <mergeCell ref="O10:P10"/>
    <mergeCell ref="Q10:R10"/>
    <mergeCell ref="K9:L9"/>
    <mergeCell ref="O9:P9"/>
    <mergeCell ref="Q9:R9"/>
    <mergeCell ref="I9:J9"/>
    <mergeCell ref="B10:C10"/>
    <mergeCell ref="D10:E10"/>
    <mergeCell ref="G10:H10"/>
    <mergeCell ref="B9:C9"/>
    <mergeCell ref="D9:E9"/>
    <mergeCell ref="G9:H9"/>
    <mergeCell ref="I8:J8"/>
    <mergeCell ref="K8:L8"/>
    <mergeCell ref="O8:P8"/>
    <mergeCell ref="Q8:R8"/>
    <mergeCell ref="K7:L7"/>
    <mergeCell ref="O7:P7"/>
    <mergeCell ref="Q7:R7"/>
    <mergeCell ref="I7:J7"/>
    <mergeCell ref="B8:C8"/>
    <mergeCell ref="D8:E8"/>
    <mergeCell ref="G8:H8"/>
    <mergeCell ref="B7:C7"/>
    <mergeCell ref="D7:E7"/>
    <mergeCell ref="G7:H7"/>
    <mergeCell ref="I6:J6"/>
    <mergeCell ref="K6:L6"/>
    <mergeCell ref="O6:P6"/>
    <mergeCell ref="Q6:R6"/>
    <mergeCell ref="K5:L5"/>
    <mergeCell ref="O5:P5"/>
    <mergeCell ref="Q5:R5"/>
    <mergeCell ref="I5:J5"/>
    <mergeCell ref="B4:C4"/>
    <mergeCell ref="D4:E4"/>
    <mergeCell ref="G4:H4"/>
    <mergeCell ref="B6:C6"/>
    <mergeCell ref="D6:E6"/>
    <mergeCell ref="G6:H6"/>
    <mergeCell ref="B5:C5"/>
    <mergeCell ref="D5:E5"/>
    <mergeCell ref="G5:H5"/>
    <mergeCell ref="I4:J4"/>
    <mergeCell ref="K4:L4"/>
    <mergeCell ref="O4:P4"/>
    <mergeCell ref="Q4:R4"/>
    <mergeCell ref="E1:O1"/>
    <mergeCell ref="A2:B2"/>
    <mergeCell ref="C2:G2"/>
    <mergeCell ref="A3:A4"/>
    <mergeCell ref="B3:J3"/>
    <mergeCell ref="K3:R3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9">
      <selection activeCell="N11" sqref="N11"/>
    </sheetView>
  </sheetViews>
  <sheetFormatPr defaultColWidth="8.88671875" defaultRowHeight="13.5"/>
  <cols>
    <col min="1" max="1" width="8.4453125" style="0" customWidth="1"/>
    <col min="2" max="2" width="10.77734375" style="0" customWidth="1"/>
    <col min="3" max="3" width="11.4453125" style="0" customWidth="1"/>
    <col min="4" max="4" width="7.99609375" style="0" customWidth="1"/>
    <col min="5" max="5" width="12.6640625" style="0" customWidth="1"/>
    <col min="6" max="6" width="11.99609375" style="0" customWidth="1"/>
    <col min="7" max="7" width="12.3359375" style="0" customWidth="1"/>
    <col min="8" max="8" width="10.77734375" style="0" customWidth="1"/>
  </cols>
  <sheetData>
    <row r="1" spans="1:8" ht="13.5">
      <c r="A1" s="4"/>
      <c r="B1" s="4"/>
      <c r="C1" s="4"/>
      <c r="D1" s="4"/>
      <c r="E1" s="4"/>
      <c r="F1" s="4"/>
      <c r="G1" s="4"/>
      <c r="H1" s="4"/>
    </row>
    <row r="2" spans="1:8" ht="46.5" customHeight="1">
      <c r="A2" s="117" t="s">
        <v>23</v>
      </c>
      <c r="B2" s="117"/>
      <c r="C2" s="117"/>
      <c r="D2" s="117"/>
      <c r="E2" s="117"/>
      <c r="F2" s="117"/>
      <c r="G2" s="117"/>
      <c r="H2" s="117"/>
    </row>
    <row r="3" spans="1:8" ht="24.75" customHeight="1" thickBot="1">
      <c r="A3" s="107" t="s">
        <v>24</v>
      </c>
      <c r="B3" s="107"/>
      <c r="C3" s="107"/>
      <c r="D3" s="107"/>
      <c r="E3" s="5"/>
      <c r="F3" s="5"/>
      <c r="G3" s="6"/>
      <c r="H3" s="6" t="s">
        <v>25</v>
      </c>
    </row>
    <row r="4" spans="1:8" ht="24.75" customHeight="1">
      <c r="A4" s="108" t="s">
        <v>26</v>
      </c>
      <c r="B4" s="109"/>
      <c r="C4" s="109"/>
      <c r="D4" s="110" t="s">
        <v>27</v>
      </c>
      <c r="E4" s="110" t="s">
        <v>28</v>
      </c>
      <c r="F4" s="110" t="s">
        <v>68</v>
      </c>
      <c r="G4" s="110" t="s">
        <v>29</v>
      </c>
      <c r="H4" s="118" t="s">
        <v>30</v>
      </c>
    </row>
    <row r="5" spans="1:8" ht="25.5" customHeight="1">
      <c r="A5" s="37" t="s">
        <v>4</v>
      </c>
      <c r="B5" s="38" t="s">
        <v>5</v>
      </c>
      <c r="C5" s="38" t="s">
        <v>31</v>
      </c>
      <c r="D5" s="111"/>
      <c r="E5" s="111"/>
      <c r="F5" s="111"/>
      <c r="G5" s="111"/>
      <c r="H5" s="119"/>
    </row>
    <row r="6" spans="1:8" ht="31.5" customHeight="1">
      <c r="A6" s="120" t="s">
        <v>32</v>
      </c>
      <c r="B6" s="121"/>
      <c r="C6" s="122"/>
      <c r="D6" s="40" t="s">
        <v>42</v>
      </c>
      <c r="E6" s="41">
        <f>E15+E24+E33+E45+E60</f>
        <v>232040000</v>
      </c>
      <c r="F6" s="41">
        <f>F33+F45+F60</f>
        <v>272487000</v>
      </c>
      <c r="G6" s="41">
        <f>G24+G33+G45+G60</f>
        <v>524000</v>
      </c>
      <c r="H6" s="42">
        <f aca="true" t="shared" si="0" ref="H6:H19">SUM(E6:G6)</f>
        <v>505051000</v>
      </c>
    </row>
    <row r="7" spans="1:8" ht="30" customHeight="1">
      <c r="A7" s="123"/>
      <c r="B7" s="124"/>
      <c r="C7" s="125"/>
      <c r="D7" s="43" t="s">
        <v>43</v>
      </c>
      <c r="E7" s="44">
        <f>E16</f>
        <v>248703000</v>
      </c>
      <c r="F7" s="44">
        <f>F34+F46+F61</f>
        <v>271881471</v>
      </c>
      <c r="G7" s="44">
        <f>G25+G34+G43+G61</f>
        <v>23769</v>
      </c>
      <c r="H7" s="45">
        <f t="shared" si="0"/>
        <v>520608240</v>
      </c>
    </row>
    <row r="8" spans="1:8" ht="28.5" customHeight="1">
      <c r="A8" s="126"/>
      <c r="B8" s="127"/>
      <c r="C8" s="128"/>
      <c r="D8" s="43" t="s">
        <v>44</v>
      </c>
      <c r="E8" s="44">
        <f>E7-E6</f>
        <v>16663000</v>
      </c>
      <c r="F8" s="46">
        <f>F7-F6</f>
        <v>-605529</v>
      </c>
      <c r="G8" s="46">
        <f>G7-G6</f>
        <v>-500231</v>
      </c>
      <c r="H8" s="47">
        <f t="shared" si="0"/>
        <v>15557240</v>
      </c>
    </row>
    <row r="9" spans="1:8" ht="19.5" customHeight="1">
      <c r="A9" s="48"/>
      <c r="B9" s="49" t="s">
        <v>58</v>
      </c>
      <c r="C9" s="114" t="s">
        <v>59</v>
      </c>
      <c r="D9" s="50" t="s">
        <v>42</v>
      </c>
      <c r="E9" s="51">
        <v>232040000</v>
      </c>
      <c r="F9" s="51">
        <v>0</v>
      </c>
      <c r="G9" s="51">
        <v>0</v>
      </c>
      <c r="H9" s="52">
        <f t="shared" si="0"/>
        <v>232040000</v>
      </c>
    </row>
    <row r="10" spans="1:8" ht="19.5" customHeight="1">
      <c r="A10" s="129" t="s">
        <v>46</v>
      </c>
      <c r="B10" s="53"/>
      <c r="C10" s="114"/>
      <c r="D10" s="50" t="s">
        <v>43</v>
      </c>
      <c r="E10" s="51">
        <v>248703000</v>
      </c>
      <c r="F10" s="51">
        <v>0</v>
      </c>
      <c r="G10" s="51">
        <v>0</v>
      </c>
      <c r="H10" s="52">
        <f t="shared" si="0"/>
        <v>248703000</v>
      </c>
    </row>
    <row r="11" spans="1:8" ht="19.5" customHeight="1">
      <c r="A11" s="129"/>
      <c r="B11" s="53"/>
      <c r="C11" s="114"/>
      <c r="D11" s="50" t="s">
        <v>44</v>
      </c>
      <c r="E11" s="51">
        <f>E10-E9</f>
        <v>16663000</v>
      </c>
      <c r="F11" s="51">
        <v>0</v>
      </c>
      <c r="G11" s="51">
        <v>0</v>
      </c>
      <c r="H11" s="54">
        <f t="shared" si="0"/>
        <v>16663000</v>
      </c>
    </row>
    <row r="12" spans="1:8" ht="19.5" customHeight="1">
      <c r="A12" s="129"/>
      <c r="B12" s="53"/>
      <c r="C12" s="139" t="s">
        <v>60</v>
      </c>
      <c r="D12" s="50" t="s">
        <v>42</v>
      </c>
      <c r="E12" s="51">
        <v>232040000</v>
      </c>
      <c r="F12" s="51">
        <v>0</v>
      </c>
      <c r="G12" s="51">
        <v>0</v>
      </c>
      <c r="H12" s="52">
        <f t="shared" si="0"/>
        <v>232040000</v>
      </c>
    </row>
    <row r="13" spans="1:8" ht="19.5" customHeight="1">
      <c r="A13" s="129"/>
      <c r="B13" s="53"/>
      <c r="C13" s="140"/>
      <c r="D13" s="50" t="s">
        <v>43</v>
      </c>
      <c r="E13" s="51">
        <v>248703000</v>
      </c>
      <c r="F13" s="51">
        <v>0</v>
      </c>
      <c r="G13" s="51">
        <v>0</v>
      </c>
      <c r="H13" s="52">
        <f t="shared" si="0"/>
        <v>248703000</v>
      </c>
    </row>
    <row r="14" spans="1:8" ht="19.5" customHeight="1">
      <c r="A14" s="129"/>
      <c r="B14" s="55"/>
      <c r="C14" s="141"/>
      <c r="D14" s="50" t="s">
        <v>44</v>
      </c>
      <c r="E14" s="51">
        <f>E13-E12</f>
        <v>16663000</v>
      </c>
      <c r="F14" s="51">
        <v>0</v>
      </c>
      <c r="G14" s="51">
        <v>0</v>
      </c>
      <c r="H14" s="54">
        <f t="shared" si="0"/>
        <v>16663000</v>
      </c>
    </row>
    <row r="15" spans="1:8" ht="19.5" customHeight="1">
      <c r="A15" s="129"/>
      <c r="B15" s="131" t="s">
        <v>60</v>
      </c>
      <c r="C15" s="132"/>
      <c r="D15" s="50" t="s">
        <v>42</v>
      </c>
      <c r="E15" s="51">
        <v>232040000</v>
      </c>
      <c r="F15" s="51">
        <v>0</v>
      </c>
      <c r="G15" s="51">
        <v>0</v>
      </c>
      <c r="H15" s="52">
        <f t="shared" si="0"/>
        <v>232040000</v>
      </c>
    </row>
    <row r="16" spans="1:8" ht="19.5" customHeight="1">
      <c r="A16" s="129"/>
      <c r="B16" s="133"/>
      <c r="C16" s="134"/>
      <c r="D16" s="50" t="s">
        <v>43</v>
      </c>
      <c r="E16" s="51">
        <v>248703000</v>
      </c>
      <c r="F16" s="51">
        <v>0</v>
      </c>
      <c r="G16" s="51">
        <v>0</v>
      </c>
      <c r="H16" s="52">
        <f t="shared" si="0"/>
        <v>248703000</v>
      </c>
    </row>
    <row r="17" spans="1:8" ht="19.5" customHeight="1">
      <c r="A17" s="130"/>
      <c r="B17" s="135"/>
      <c r="C17" s="136"/>
      <c r="D17" s="50" t="s">
        <v>44</v>
      </c>
      <c r="E17" s="51">
        <f>E16-E15</f>
        <v>16663000</v>
      </c>
      <c r="F17" s="51">
        <v>0</v>
      </c>
      <c r="G17" s="51">
        <v>0</v>
      </c>
      <c r="H17" s="54">
        <f t="shared" si="0"/>
        <v>16663000</v>
      </c>
    </row>
    <row r="18" spans="1:8" ht="19.5" customHeight="1">
      <c r="A18" s="137" t="s">
        <v>61</v>
      </c>
      <c r="B18" s="56" t="s">
        <v>62</v>
      </c>
      <c r="C18" s="114" t="s">
        <v>61</v>
      </c>
      <c r="D18" s="50" t="s">
        <v>42</v>
      </c>
      <c r="E18" s="51">
        <v>0</v>
      </c>
      <c r="F18" s="51">
        <v>0</v>
      </c>
      <c r="G18" s="51">
        <v>500000</v>
      </c>
      <c r="H18" s="52">
        <f t="shared" si="0"/>
        <v>500000</v>
      </c>
    </row>
    <row r="19" spans="1:8" ht="19.5" customHeight="1">
      <c r="A19" s="138"/>
      <c r="B19" s="57"/>
      <c r="C19" s="114"/>
      <c r="D19" s="50" t="s">
        <v>43</v>
      </c>
      <c r="E19" s="51">
        <v>0</v>
      </c>
      <c r="F19" s="51">
        <v>0</v>
      </c>
      <c r="G19" s="51">
        <v>0</v>
      </c>
      <c r="H19" s="52">
        <f t="shared" si="0"/>
        <v>0</v>
      </c>
    </row>
    <row r="20" spans="1:8" ht="19.5" customHeight="1">
      <c r="A20" s="138"/>
      <c r="B20" s="57"/>
      <c r="C20" s="114"/>
      <c r="D20" s="50" t="s">
        <v>44</v>
      </c>
      <c r="E20" s="51">
        <v>0</v>
      </c>
      <c r="F20" s="51">
        <v>0</v>
      </c>
      <c r="G20" s="58">
        <f>G19-G18</f>
        <v>-500000</v>
      </c>
      <c r="H20" s="59">
        <f>H19-H18</f>
        <v>-500000</v>
      </c>
    </row>
    <row r="21" spans="1:8" ht="19.5" customHeight="1">
      <c r="A21" s="138"/>
      <c r="B21" s="57"/>
      <c r="C21" s="115" t="s">
        <v>60</v>
      </c>
      <c r="D21" s="60" t="s">
        <v>42</v>
      </c>
      <c r="E21" s="51">
        <v>0</v>
      </c>
      <c r="F21" s="51">
        <v>0</v>
      </c>
      <c r="G21" s="51">
        <v>500000</v>
      </c>
      <c r="H21" s="52">
        <f aca="true" t="shared" si="1" ref="H21:H50">SUM(E21:G21)</f>
        <v>500000</v>
      </c>
    </row>
    <row r="22" spans="1:8" ht="19.5" customHeight="1">
      <c r="A22" s="138"/>
      <c r="B22" s="57"/>
      <c r="C22" s="115"/>
      <c r="D22" s="60" t="s">
        <v>43</v>
      </c>
      <c r="E22" s="51">
        <v>0</v>
      </c>
      <c r="F22" s="51">
        <v>0</v>
      </c>
      <c r="G22" s="51">
        <v>0</v>
      </c>
      <c r="H22" s="52">
        <f t="shared" si="1"/>
        <v>0</v>
      </c>
    </row>
    <row r="23" spans="1:8" ht="26.25" customHeight="1">
      <c r="A23" s="138"/>
      <c r="B23" s="57"/>
      <c r="C23" s="115"/>
      <c r="D23" s="60" t="s">
        <v>44</v>
      </c>
      <c r="E23" s="51">
        <v>0</v>
      </c>
      <c r="F23" s="51">
        <v>0</v>
      </c>
      <c r="G23" s="58">
        <f>G22-G21</f>
        <v>-500000</v>
      </c>
      <c r="H23" s="59">
        <f t="shared" si="1"/>
        <v>-500000</v>
      </c>
    </row>
    <row r="24" spans="1:8" s="12" customFormat="1" ht="19.5" customHeight="1">
      <c r="A24" s="61"/>
      <c r="B24" s="131" t="s">
        <v>60</v>
      </c>
      <c r="C24" s="134"/>
      <c r="D24" s="50" t="s">
        <v>42</v>
      </c>
      <c r="E24" s="62">
        <v>0</v>
      </c>
      <c r="F24" s="62">
        <v>0</v>
      </c>
      <c r="G24" s="62">
        <f>G21</f>
        <v>500000</v>
      </c>
      <c r="H24" s="63">
        <f t="shared" si="1"/>
        <v>500000</v>
      </c>
    </row>
    <row r="25" spans="1:8" s="12" customFormat="1" ht="19.5" customHeight="1">
      <c r="A25" s="61"/>
      <c r="B25" s="133"/>
      <c r="C25" s="134"/>
      <c r="D25" s="50" t="s">
        <v>43</v>
      </c>
      <c r="E25" s="51">
        <v>0</v>
      </c>
      <c r="F25" s="51">
        <v>0</v>
      </c>
      <c r="G25" s="51">
        <f>G22</f>
        <v>0</v>
      </c>
      <c r="H25" s="52">
        <f t="shared" si="1"/>
        <v>0</v>
      </c>
    </row>
    <row r="26" spans="1:8" s="12" customFormat="1" ht="18.75" customHeight="1">
      <c r="A26" s="61"/>
      <c r="B26" s="135"/>
      <c r="C26" s="136"/>
      <c r="D26" s="50" t="s">
        <v>44</v>
      </c>
      <c r="E26" s="51">
        <v>0</v>
      </c>
      <c r="F26" s="51">
        <v>0</v>
      </c>
      <c r="G26" s="58">
        <f>G25-G24</f>
        <v>-500000</v>
      </c>
      <c r="H26" s="54">
        <f t="shared" si="1"/>
        <v>-500000</v>
      </c>
    </row>
    <row r="27" spans="1:8" s="12" customFormat="1" ht="19.5" customHeight="1">
      <c r="A27" s="137" t="s">
        <v>48</v>
      </c>
      <c r="B27" s="56" t="s">
        <v>48</v>
      </c>
      <c r="C27" s="114" t="s">
        <v>48</v>
      </c>
      <c r="D27" s="60" t="s">
        <v>42</v>
      </c>
      <c r="E27" s="51">
        <v>0</v>
      </c>
      <c r="F27" s="51">
        <v>160000000</v>
      </c>
      <c r="G27" s="51"/>
      <c r="H27" s="52">
        <f t="shared" si="1"/>
        <v>160000000</v>
      </c>
    </row>
    <row r="28" spans="1:8" s="12" customFormat="1" ht="19.5" customHeight="1">
      <c r="A28" s="138"/>
      <c r="B28" s="57"/>
      <c r="C28" s="114"/>
      <c r="D28" s="50" t="s">
        <v>43</v>
      </c>
      <c r="E28" s="51">
        <v>0</v>
      </c>
      <c r="F28" s="51">
        <v>160000000</v>
      </c>
      <c r="G28" s="51"/>
      <c r="H28" s="52">
        <f t="shared" si="1"/>
        <v>160000000</v>
      </c>
    </row>
    <row r="29" spans="1:8" s="12" customFormat="1" ht="19.5" customHeight="1">
      <c r="A29" s="138"/>
      <c r="B29" s="57"/>
      <c r="C29" s="114"/>
      <c r="D29" s="50" t="s">
        <v>44</v>
      </c>
      <c r="E29" s="51">
        <v>0</v>
      </c>
      <c r="F29" s="51">
        <f>F28-F27</f>
        <v>0</v>
      </c>
      <c r="G29" s="51"/>
      <c r="H29" s="52">
        <f t="shared" si="1"/>
        <v>0</v>
      </c>
    </row>
    <row r="30" spans="1:8" s="12" customFormat="1" ht="19.5" customHeight="1">
      <c r="A30" s="138"/>
      <c r="B30" s="57"/>
      <c r="C30" s="139" t="s">
        <v>60</v>
      </c>
      <c r="D30" s="50" t="s">
        <v>42</v>
      </c>
      <c r="E30" s="51">
        <v>0</v>
      </c>
      <c r="F30" s="51">
        <v>160000000</v>
      </c>
      <c r="G30" s="51"/>
      <c r="H30" s="52">
        <f t="shared" si="1"/>
        <v>160000000</v>
      </c>
    </row>
    <row r="31" spans="1:8" s="12" customFormat="1" ht="19.5" customHeight="1">
      <c r="A31" s="138"/>
      <c r="B31" s="57"/>
      <c r="C31" s="140"/>
      <c r="D31" s="50" t="s">
        <v>43</v>
      </c>
      <c r="E31" s="51">
        <v>0</v>
      </c>
      <c r="F31" s="51">
        <v>160000000</v>
      </c>
      <c r="G31" s="51"/>
      <c r="H31" s="52">
        <f t="shared" si="1"/>
        <v>160000000</v>
      </c>
    </row>
    <row r="32" spans="1:8" s="12" customFormat="1" ht="26.25" customHeight="1">
      <c r="A32" s="138"/>
      <c r="B32" s="55"/>
      <c r="C32" s="141"/>
      <c r="D32" s="50" t="s">
        <v>44</v>
      </c>
      <c r="E32" s="51">
        <v>0</v>
      </c>
      <c r="F32" s="51">
        <f>F31-F30</f>
        <v>0</v>
      </c>
      <c r="G32" s="51"/>
      <c r="H32" s="52">
        <f t="shared" si="1"/>
        <v>0</v>
      </c>
    </row>
    <row r="33" spans="1:8" s="12" customFormat="1" ht="19.5" customHeight="1">
      <c r="A33" s="138"/>
      <c r="B33" s="131" t="s">
        <v>60</v>
      </c>
      <c r="C33" s="132"/>
      <c r="D33" s="60" t="s">
        <v>42</v>
      </c>
      <c r="E33" s="51">
        <v>0</v>
      </c>
      <c r="F33" s="51">
        <v>160000000</v>
      </c>
      <c r="G33" s="51">
        <v>0</v>
      </c>
      <c r="H33" s="52">
        <f t="shared" si="1"/>
        <v>160000000</v>
      </c>
    </row>
    <row r="34" spans="1:8" s="12" customFormat="1" ht="19.5" customHeight="1">
      <c r="A34" s="138"/>
      <c r="B34" s="133"/>
      <c r="C34" s="134"/>
      <c r="D34" s="50" t="s">
        <v>43</v>
      </c>
      <c r="E34" s="51">
        <v>0</v>
      </c>
      <c r="F34" s="51">
        <v>160000000</v>
      </c>
      <c r="G34" s="51">
        <v>0</v>
      </c>
      <c r="H34" s="52">
        <f t="shared" si="1"/>
        <v>160000000</v>
      </c>
    </row>
    <row r="35" spans="1:8" s="12" customFormat="1" ht="19.5" customHeight="1">
      <c r="A35" s="138"/>
      <c r="B35" s="133"/>
      <c r="C35" s="134"/>
      <c r="D35" s="53" t="s">
        <v>44</v>
      </c>
      <c r="E35" s="64">
        <v>0</v>
      </c>
      <c r="F35" s="64">
        <f>F34-F33</f>
        <v>0</v>
      </c>
      <c r="G35" s="64">
        <v>0</v>
      </c>
      <c r="H35" s="65">
        <f t="shared" si="1"/>
        <v>0</v>
      </c>
    </row>
    <row r="36" spans="1:8" s="12" customFormat="1" ht="19.5" customHeight="1">
      <c r="A36" s="112" t="s">
        <v>49</v>
      </c>
      <c r="B36" s="56" t="s">
        <v>49</v>
      </c>
      <c r="C36" s="114" t="s">
        <v>63</v>
      </c>
      <c r="D36" s="60" t="s">
        <v>42</v>
      </c>
      <c r="E36" s="51">
        <v>0</v>
      </c>
      <c r="F36" s="51">
        <v>111326000</v>
      </c>
      <c r="G36" s="51">
        <v>0</v>
      </c>
      <c r="H36" s="52">
        <f t="shared" si="1"/>
        <v>111326000</v>
      </c>
    </row>
    <row r="37" spans="1:8" s="12" customFormat="1" ht="19.5" customHeight="1">
      <c r="A37" s="112"/>
      <c r="B37" s="57"/>
      <c r="C37" s="114"/>
      <c r="D37" s="60" t="s">
        <v>43</v>
      </c>
      <c r="E37" s="51">
        <v>0</v>
      </c>
      <c r="F37" s="51">
        <v>111326177</v>
      </c>
      <c r="G37" s="51">
        <v>0</v>
      </c>
      <c r="H37" s="52">
        <f t="shared" si="1"/>
        <v>111326177</v>
      </c>
    </row>
    <row r="38" spans="1:8" s="12" customFormat="1" ht="19.5" customHeight="1">
      <c r="A38" s="112"/>
      <c r="B38" s="57"/>
      <c r="C38" s="114"/>
      <c r="D38" s="60" t="s">
        <v>44</v>
      </c>
      <c r="E38" s="51">
        <v>0</v>
      </c>
      <c r="F38" s="51">
        <f>F37-F36</f>
        <v>177</v>
      </c>
      <c r="G38" s="51">
        <v>0</v>
      </c>
      <c r="H38" s="52">
        <f t="shared" si="1"/>
        <v>177</v>
      </c>
    </row>
    <row r="39" spans="1:8" s="12" customFormat="1" ht="19.5" customHeight="1">
      <c r="A39" s="112"/>
      <c r="B39" s="57"/>
      <c r="C39" s="114" t="s">
        <v>64</v>
      </c>
      <c r="D39" s="60" t="s">
        <v>42</v>
      </c>
      <c r="E39" s="51">
        <v>0</v>
      </c>
      <c r="F39" s="51">
        <v>0</v>
      </c>
      <c r="G39" s="51">
        <v>23000</v>
      </c>
      <c r="H39" s="52">
        <f t="shared" si="1"/>
        <v>23000</v>
      </c>
    </row>
    <row r="40" spans="1:8" s="12" customFormat="1" ht="19.5" customHeight="1">
      <c r="A40" s="112"/>
      <c r="B40" s="57"/>
      <c r="C40" s="114"/>
      <c r="D40" s="60" t="s">
        <v>43</v>
      </c>
      <c r="E40" s="51">
        <v>0</v>
      </c>
      <c r="F40" s="51">
        <v>0</v>
      </c>
      <c r="G40" s="51">
        <v>23755</v>
      </c>
      <c r="H40" s="52">
        <f t="shared" si="1"/>
        <v>23755</v>
      </c>
    </row>
    <row r="41" spans="1:8" s="12" customFormat="1" ht="19.5" customHeight="1">
      <c r="A41" s="112"/>
      <c r="B41" s="57"/>
      <c r="C41" s="114"/>
      <c r="D41" s="60" t="s">
        <v>44</v>
      </c>
      <c r="E41" s="51">
        <v>0</v>
      </c>
      <c r="F41" s="51">
        <v>0</v>
      </c>
      <c r="G41" s="51">
        <f>G40-G39</f>
        <v>755</v>
      </c>
      <c r="H41" s="52">
        <f t="shared" si="1"/>
        <v>755</v>
      </c>
    </row>
    <row r="42" spans="1:8" s="12" customFormat="1" ht="19.5" customHeight="1">
      <c r="A42" s="112"/>
      <c r="B42" s="57"/>
      <c r="C42" s="115" t="s">
        <v>60</v>
      </c>
      <c r="D42" s="60" t="s">
        <v>42</v>
      </c>
      <c r="E42" s="51">
        <v>0</v>
      </c>
      <c r="F42" s="51">
        <f>F36</f>
        <v>111326000</v>
      </c>
      <c r="G42" s="51">
        <f>G36+G39</f>
        <v>23000</v>
      </c>
      <c r="H42" s="52">
        <f t="shared" si="1"/>
        <v>111349000</v>
      </c>
    </row>
    <row r="43" spans="1:8" s="12" customFormat="1" ht="19.5" customHeight="1">
      <c r="A43" s="112"/>
      <c r="B43" s="57"/>
      <c r="C43" s="115"/>
      <c r="D43" s="60" t="s">
        <v>43</v>
      </c>
      <c r="E43" s="51">
        <v>0</v>
      </c>
      <c r="F43" s="51">
        <f>F37</f>
        <v>111326177</v>
      </c>
      <c r="G43" s="51">
        <f>G37+G40</f>
        <v>23755</v>
      </c>
      <c r="H43" s="52">
        <f t="shared" si="1"/>
        <v>111349932</v>
      </c>
    </row>
    <row r="44" spans="1:8" s="12" customFormat="1" ht="26.25" customHeight="1">
      <c r="A44" s="112"/>
      <c r="B44" s="55"/>
      <c r="C44" s="115"/>
      <c r="D44" s="60" t="s">
        <v>44</v>
      </c>
      <c r="E44" s="51">
        <v>0</v>
      </c>
      <c r="F44" s="51">
        <f>F43-F42</f>
        <v>177</v>
      </c>
      <c r="G44" s="51">
        <f>G43-G42</f>
        <v>755</v>
      </c>
      <c r="H44" s="52">
        <f t="shared" si="1"/>
        <v>932</v>
      </c>
    </row>
    <row r="45" spans="1:8" s="12" customFormat="1" ht="19.5" customHeight="1">
      <c r="A45" s="112"/>
      <c r="B45" s="115" t="s">
        <v>60</v>
      </c>
      <c r="C45" s="115"/>
      <c r="D45" s="60" t="s">
        <v>42</v>
      </c>
      <c r="E45" s="51">
        <v>0</v>
      </c>
      <c r="F45" s="51">
        <f>F36</f>
        <v>111326000</v>
      </c>
      <c r="G45" s="51">
        <f>G42</f>
        <v>23000</v>
      </c>
      <c r="H45" s="52">
        <f t="shared" si="1"/>
        <v>111349000</v>
      </c>
    </row>
    <row r="46" spans="1:8" s="12" customFormat="1" ht="19.5" customHeight="1">
      <c r="A46" s="112"/>
      <c r="B46" s="115"/>
      <c r="C46" s="115"/>
      <c r="D46" s="60" t="s">
        <v>43</v>
      </c>
      <c r="E46" s="51">
        <v>0</v>
      </c>
      <c r="F46" s="51">
        <f>F37</f>
        <v>111326177</v>
      </c>
      <c r="G46" s="51">
        <f>G43</f>
        <v>23755</v>
      </c>
      <c r="H46" s="52">
        <f t="shared" si="1"/>
        <v>111349932</v>
      </c>
    </row>
    <row r="47" spans="1:8" s="12" customFormat="1" ht="19.5" customHeight="1">
      <c r="A47" s="112"/>
      <c r="B47" s="115"/>
      <c r="C47" s="115"/>
      <c r="D47" s="60" t="s">
        <v>44</v>
      </c>
      <c r="E47" s="51">
        <v>0</v>
      </c>
      <c r="F47" s="51">
        <f>F46-F45</f>
        <v>177</v>
      </c>
      <c r="G47" s="51">
        <f>G46-G45</f>
        <v>755</v>
      </c>
      <c r="H47" s="59">
        <f t="shared" si="1"/>
        <v>932</v>
      </c>
    </row>
    <row r="48" spans="1:8" s="12" customFormat="1" ht="19.5" customHeight="1">
      <c r="A48" s="112" t="s">
        <v>50</v>
      </c>
      <c r="B48" s="56" t="s">
        <v>50</v>
      </c>
      <c r="C48" s="114" t="s">
        <v>65</v>
      </c>
      <c r="D48" s="60" t="s">
        <v>42</v>
      </c>
      <c r="E48" s="51">
        <v>0</v>
      </c>
      <c r="F48" s="51">
        <v>500000</v>
      </c>
      <c r="G48" s="51">
        <v>0</v>
      </c>
      <c r="H48" s="52">
        <f t="shared" si="1"/>
        <v>500000</v>
      </c>
    </row>
    <row r="49" spans="1:8" s="12" customFormat="1" ht="19.5" customHeight="1">
      <c r="A49" s="112"/>
      <c r="B49" s="57"/>
      <c r="C49" s="114"/>
      <c r="D49" s="60" t="s">
        <v>43</v>
      </c>
      <c r="E49" s="51">
        <v>0</v>
      </c>
      <c r="F49" s="51">
        <v>0</v>
      </c>
      <c r="G49" s="51">
        <v>0</v>
      </c>
      <c r="H49" s="52">
        <f t="shared" si="1"/>
        <v>0</v>
      </c>
    </row>
    <row r="50" spans="1:8" s="12" customFormat="1" ht="19.5" customHeight="1">
      <c r="A50" s="112"/>
      <c r="B50" s="57"/>
      <c r="C50" s="114"/>
      <c r="D50" s="60" t="s">
        <v>44</v>
      </c>
      <c r="E50" s="51">
        <v>0</v>
      </c>
      <c r="F50" s="58">
        <f>F49-F48</f>
        <v>-500000</v>
      </c>
      <c r="G50" s="51">
        <v>0</v>
      </c>
      <c r="H50" s="59">
        <f t="shared" si="1"/>
        <v>-500000</v>
      </c>
    </row>
    <row r="51" spans="1:8" s="12" customFormat="1" ht="19.5" customHeight="1">
      <c r="A51" s="112"/>
      <c r="B51" s="57"/>
      <c r="C51" s="114" t="s">
        <v>66</v>
      </c>
      <c r="D51" s="60" t="s">
        <v>42</v>
      </c>
      <c r="E51" s="51">
        <v>0</v>
      </c>
      <c r="F51" s="51">
        <v>299000</v>
      </c>
      <c r="G51" s="51">
        <v>1000</v>
      </c>
      <c r="H51" s="52">
        <f>SUM(F51:G51)</f>
        <v>300000</v>
      </c>
    </row>
    <row r="52" spans="1:8" s="12" customFormat="1" ht="19.5" customHeight="1">
      <c r="A52" s="112"/>
      <c r="B52" s="57"/>
      <c r="C52" s="114"/>
      <c r="D52" s="60" t="s">
        <v>43</v>
      </c>
      <c r="E52" s="51">
        <v>0</v>
      </c>
      <c r="F52" s="51">
        <v>102885</v>
      </c>
      <c r="G52" s="51">
        <v>14</v>
      </c>
      <c r="H52" s="52">
        <f>SUM(F52:G52)</f>
        <v>102899</v>
      </c>
    </row>
    <row r="53" spans="1:8" s="12" customFormat="1" ht="19.5" customHeight="1">
      <c r="A53" s="112"/>
      <c r="B53" s="57"/>
      <c r="C53" s="114"/>
      <c r="D53" s="60" t="s">
        <v>44</v>
      </c>
      <c r="E53" s="51">
        <v>0</v>
      </c>
      <c r="F53" s="58">
        <f>F52-F51</f>
        <v>-196115</v>
      </c>
      <c r="G53" s="58">
        <f>G52-G51</f>
        <v>-986</v>
      </c>
      <c r="H53" s="59">
        <f>H52-H51</f>
        <v>-197101</v>
      </c>
    </row>
    <row r="54" spans="1:8" s="12" customFormat="1" ht="19.5" customHeight="1">
      <c r="A54" s="112"/>
      <c r="B54" s="57"/>
      <c r="C54" s="114" t="s">
        <v>67</v>
      </c>
      <c r="D54" s="60" t="s">
        <v>42</v>
      </c>
      <c r="E54" s="51">
        <v>0</v>
      </c>
      <c r="F54" s="51">
        <v>362000</v>
      </c>
      <c r="G54" s="51">
        <v>0</v>
      </c>
      <c r="H54" s="52">
        <f>SUM(F54:G54)</f>
        <v>362000</v>
      </c>
    </row>
    <row r="55" spans="1:8" s="12" customFormat="1" ht="19.5" customHeight="1">
      <c r="A55" s="112"/>
      <c r="B55" s="57"/>
      <c r="C55" s="114"/>
      <c r="D55" s="60" t="s">
        <v>43</v>
      </c>
      <c r="E55" s="51">
        <v>0</v>
      </c>
      <c r="F55" s="51">
        <v>452409</v>
      </c>
      <c r="G55" s="51">
        <v>0</v>
      </c>
      <c r="H55" s="52">
        <f>SUM(F55:G55)</f>
        <v>452409</v>
      </c>
    </row>
    <row r="56" spans="1:8" s="12" customFormat="1" ht="19.5" customHeight="1">
      <c r="A56" s="112"/>
      <c r="B56" s="57"/>
      <c r="C56" s="114"/>
      <c r="D56" s="60" t="s">
        <v>44</v>
      </c>
      <c r="E56" s="51">
        <v>0</v>
      </c>
      <c r="F56" s="51">
        <f>F55-F54</f>
        <v>90409</v>
      </c>
      <c r="G56" s="51">
        <v>0</v>
      </c>
      <c r="H56" s="52">
        <f>SUM(F56:G56)</f>
        <v>90409</v>
      </c>
    </row>
    <row r="57" spans="1:8" s="12" customFormat="1" ht="19.5" customHeight="1">
      <c r="A57" s="112"/>
      <c r="B57" s="57"/>
      <c r="C57" s="115" t="s">
        <v>60</v>
      </c>
      <c r="D57" s="60" t="s">
        <v>42</v>
      </c>
      <c r="E57" s="51">
        <v>0</v>
      </c>
      <c r="F57" s="51">
        <f>F48+F51+F54</f>
        <v>1161000</v>
      </c>
      <c r="G57" s="51">
        <f>G48+G51+G54</f>
        <v>1000</v>
      </c>
      <c r="H57" s="52">
        <f aca="true" t="shared" si="2" ref="H57:H62">SUM(E57:G57)</f>
        <v>1162000</v>
      </c>
    </row>
    <row r="58" spans="1:8" s="12" customFormat="1" ht="19.5" customHeight="1">
      <c r="A58" s="112"/>
      <c r="B58" s="57"/>
      <c r="C58" s="115"/>
      <c r="D58" s="60" t="s">
        <v>43</v>
      </c>
      <c r="E58" s="51">
        <v>0</v>
      </c>
      <c r="F58" s="51">
        <f>F49+F52+F55</f>
        <v>555294</v>
      </c>
      <c r="G58" s="51">
        <f>G49+G52+G55</f>
        <v>14</v>
      </c>
      <c r="H58" s="52">
        <f t="shared" si="2"/>
        <v>555308</v>
      </c>
    </row>
    <row r="59" spans="1:8" s="12" customFormat="1" ht="26.25" customHeight="1">
      <c r="A59" s="112"/>
      <c r="B59" s="55"/>
      <c r="C59" s="115"/>
      <c r="D59" s="60" t="s">
        <v>44</v>
      </c>
      <c r="E59" s="51">
        <v>0</v>
      </c>
      <c r="F59" s="58">
        <f>F58-F57</f>
        <v>-605706</v>
      </c>
      <c r="G59" s="58">
        <f>G58-G57</f>
        <v>-986</v>
      </c>
      <c r="H59" s="59">
        <f t="shared" si="2"/>
        <v>-606692</v>
      </c>
    </row>
    <row r="60" spans="1:8" s="12" customFormat="1" ht="19.5" customHeight="1">
      <c r="A60" s="112"/>
      <c r="B60" s="115" t="s">
        <v>60</v>
      </c>
      <c r="C60" s="115"/>
      <c r="D60" s="60" t="s">
        <v>42</v>
      </c>
      <c r="E60" s="51">
        <v>0</v>
      </c>
      <c r="F60" s="51">
        <f>F57</f>
        <v>1161000</v>
      </c>
      <c r="G60" s="51">
        <f>G57</f>
        <v>1000</v>
      </c>
      <c r="H60" s="52">
        <f t="shared" si="2"/>
        <v>1162000</v>
      </c>
    </row>
    <row r="61" spans="1:8" s="12" customFormat="1" ht="19.5" customHeight="1">
      <c r="A61" s="112"/>
      <c r="B61" s="115"/>
      <c r="C61" s="115"/>
      <c r="D61" s="60" t="s">
        <v>43</v>
      </c>
      <c r="E61" s="51">
        <v>0</v>
      </c>
      <c r="F61" s="51">
        <f>F58</f>
        <v>555294</v>
      </c>
      <c r="G61" s="51">
        <f>G58</f>
        <v>14</v>
      </c>
      <c r="H61" s="52">
        <f t="shared" si="2"/>
        <v>555308</v>
      </c>
    </row>
    <row r="62" spans="1:8" s="12" customFormat="1" ht="19.5" customHeight="1" thickBot="1">
      <c r="A62" s="113"/>
      <c r="B62" s="116"/>
      <c r="C62" s="116"/>
      <c r="D62" s="66" t="s">
        <v>44</v>
      </c>
      <c r="E62" s="67">
        <v>0</v>
      </c>
      <c r="F62" s="68">
        <f>F61-F60</f>
        <v>-605706</v>
      </c>
      <c r="G62" s="68">
        <f>G61-G60</f>
        <v>-986</v>
      </c>
      <c r="H62" s="69">
        <f t="shared" si="2"/>
        <v>-606692</v>
      </c>
    </row>
  </sheetData>
  <sheetProtection/>
  <mergeCells count="32">
    <mergeCell ref="C30:C32"/>
    <mergeCell ref="B33:C35"/>
    <mergeCell ref="B24:C26"/>
    <mergeCell ref="A27:A35"/>
    <mergeCell ref="A36:A47"/>
    <mergeCell ref="C36:C38"/>
    <mergeCell ref="C42:C44"/>
    <mergeCell ref="B45:C47"/>
    <mergeCell ref="C39:C41"/>
    <mergeCell ref="C27:C29"/>
    <mergeCell ref="A2:H2"/>
    <mergeCell ref="C18:C20"/>
    <mergeCell ref="C21:C23"/>
    <mergeCell ref="H4:H5"/>
    <mergeCell ref="A6:C8"/>
    <mergeCell ref="C9:C11"/>
    <mergeCell ref="A10:A17"/>
    <mergeCell ref="B15:C17"/>
    <mergeCell ref="A18:A23"/>
    <mergeCell ref="C12:C14"/>
    <mergeCell ref="A48:A62"/>
    <mergeCell ref="C48:C50"/>
    <mergeCell ref="C57:C59"/>
    <mergeCell ref="B60:C62"/>
    <mergeCell ref="C51:C53"/>
    <mergeCell ref="C54:C56"/>
    <mergeCell ref="A3:D3"/>
    <mergeCell ref="A4:C4"/>
    <mergeCell ref="D4:D5"/>
    <mergeCell ref="E4:E5"/>
    <mergeCell ref="F4:F5"/>
    <mergeCell ref="G4:G5"/>
  </mergeCells>
  <printOptions/>
  <pageMargins left="0.2" right="0.26" top="0.75" bottom="0.75" header="0.3" footer="0.3"/>
  <pageSetup horizontalDpi="600" verticalDpi="600" orientation="portrait" paperSize="9" r:id="rId1"/>
  <ignoredErrors>
    <ignoredError sqref="H51:H52 H54:H55" formulaRange="1"/>
    <ignoredError sqref="H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48">
      <selection activeCell="L65" sqref="L65"/>
    </sheetView>
  </sheetViews>
  <sheetFormatPr defaultColWidth="8.88671875" defaultRowHeight="13.5"/>
  <cols>
    <col min="1" max="2" width="9.21484375" style="0" customWidth="1"/>
    <col min="3" max="3" width="10.77734375" style="0" customWidth="1"/>
    <col min="5" max="5" width="9.21484375" style="0" customWidth="1"/>
    <col min="6" max="6" width="11.88671875" style="0" customWidth="1"/>
    <col min="7" max="7" width="10.21484375" style="0" customWidth="1"/>
    <col min="8" max="8" width="12.2148437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57.75" customHeight="1">
      <c r="A2" s="117" t="s">
        <v>36</v>
      </c>
      <c r="B2" s="117"/>
      <c r="C2" s="117"/>
      <c r="D2" s="117"/>
      <c r="E2" s="117"/>
      <c r="F2" s="117"/>
      <c r="G2" s="117"/>
      <c r="H2" s="117"/>
    </row>
    <row r="3" spans="1:8" ht="29.25" customHeight="1" thickBot="1">
      <c r="A3" s="148" t="s">
        <v>24</v>
      </c>
      <c r="B3" s="148"/>
      <c r="C3" s="148"/>
      <c r="D3" s="148"/>
      <c r="E3" s="8"/>
      <c r="F3" s="8"/>
      <c r="G3" s="9"/>
      <c r="H3" s="9" t="s">
        <v>37</v>
      </c>
    </row>
    <row r="4" spans="1:8" ht="17.25" customHeight="1">
      <c r="A4" s="108" t="s">
        <v>26</v>
      </c>
      <c r="B4" s="109"/>
      <c r="C4" s="109"/>
      <c r="D4" s="110" t="s">
        <v>27</v>
      </c>
      <c r="E4" s="110" t="s">
        <v>38</v>
      </c>
      <c r="F4" s="110" t="s">
        <v>69</v>
      </c>
      <c r="G4" s="110" t="s">
        <v>29</v>
      </c>
      <c r="H4" s="118" t="s">
        <v>30</v>
      </c>
    </row>
    <row r="5" spans="1:8" ht="18" customHeight="1">
      <c r="A5" s="37" t="s">
        <v>4</v>
      </c>
      <c r="B5" s="39" t="s">
        <v>5</v>
      </c>
      <c r="C5" s="39" t="s">
        <v>31</v>
      </c>
      <c r="D5" s="111"/>
      <c r="E5" s="111"/>
      <c r="F5" s="111"/>
      <c r="G5" s="111"/>
      <c r="H5" s="119"/>
    </row>
    <row r="6" spans="1:8" ht="25.5" customHeight="1">
      <c r="A6" s="172" t="s">
        <v>39</v>
      </c>
      <c r="B6" s="173"/>
      <c r="C6" s="173"/>
      <c r="D6" s="16" t="s">
        <v>33</v>
      </c>
      <c r="E6" s="17">
        <v>0</v>
      </c>
      <c r="F6" s="17">
        <f>F33+F42+F51+F63+F72</f>
        <v>505051000</v>
      </c>
      <c r="G6" s="17">
        <v>0</v>
      </c>
      <c r="H6" s="18">
        <f>SUM(E6:G6)</f>
        <v>505051000</v>
      </c>
    </row>
    <row r="7" spans="1:8" ht="27" customHeight="1">
      <c r="A7" s="174"/>
      <c r="B7" s="175"/>
      <c r="C7" s="175"/>
      <c r="D7" s="19" t="s">
        <v>34</v>
      </c>
      <c r="E7" s="20">
        <v>0</v>
      </c>
      <c r="F7" s="20">
        <f>F34+F43+F52+F61+F73</f>
        <v>448491886</v>
      </c>
      <c r="G7" s="20">
        <v>0</v>
      </c>
      <c r="H7" s="21">
        <f>SUM(E7:G7)</f>
        <v>448491886</v>
      </c>
    </row>
    <row r="8" spans="1:8" ht="29.25" customHeight="1">
      <c r="A8" s="176"/>
      <c r="B8" s="177"/>
      <c r="C8" s="177"/>
      <c r="D8" s="19" t="s">
        <v>35</v>
      </c>
      <c r="E8" s="20">
        <v>0</v>
      </c>
      <c r="F8" s="22">
        <f>F7-F6</f>
        <v>-56559114</v>
      </c>
      <c r="G8" s="22">
        <v>0</v>
      </c>
      <c r="H8" s="23">
        <f>SUM(E8:G8)</f>
        <v>-56559114</v>
      </c>
    </row>
    <row r="9" spans="1:8" ht="19.5" customHeight="1">
      <c r="A9" s="170" t="s">
        <v>52</v>
      </c>
      <c r="B9" s="28" t="s">
        <v>74</v>
      </c>
      <c r="C9" s="142" t="s">
        <v>75</v>
      </c>
      <c r="D9" s="33" t="s">
        <v>33</v>
      </c>
      <c r="E9" s="25">
        <v>0</v>
      </c>
      <c r="F9" s="25">
        <v>1200000</v>
      </c>
      <c r="G9" s="25">
        <v>0</v>
      </c>
      <c r="H9" s="26">
        <f aca="true" t="shared" si="0" ref="H9:H35">SUM(F9:G9)</f>
        <v>1200000</v>
      </c>
    </row>
    <row r="10" spans="1:8" ht="19.5" customHeight="1">
      <c r="A10" s="171"/>
      <c r="B10" s="29"/>
      <c r="C10" s="143"/>
      <c r="D10" s="33" t="s">
        <v>34</v>
      </c>
      <c r="E10" s="25">
        <v>0</v>
      </c>
      <c r="F10" s="25">
        <v>285000</v>
      </c>
      <c r="G10" s="25">
        <v>0</v>
      </c>
      <c r="H10" s="26">
        <f t="shared" si="0"/>
        <v>285000</v>
      </c>
    </row>
    <row r="11" spans="1:8" ht="19.5" customHeight="1">
      <c r="A11" s="171"/>
      <c r="B11" s="29"/>
      <c r="C11" s="144"/>
      <c r="D11" s="33" t="s">
        <v>35</v>
      </c>
      <c r="E11" s="25">
        <v>0</v>
      </c>
      <c r="F11" s="70">
        <f>F10-F9</f>
        <v>-915000</v>
      </c>
      <c r="G11" s="25">
        <v>0</v>
      </c>
      <c r="H11" s="27">
        <f t="shared" si="0"/>
        <v>-915000</v>
      </c>
    </row>
    <row r="12" spans="1:8" ht="19.5" customHeight="1">
      <c r="A12" s="171"/>
      <c r="B12" s="29"/>
      <c r="C12" s="142" t="s">
        <v>76</v>
      </c>
      <c r="D12" s="33" t="s">
        <v>33</v>
      </c>
      <c r="E12" s="25">
        <v>0</v>
      </c>
      <c r="F12" s="25">
        <v>2100000</v>
      </c>
      <c r="G12" s="25">
        <v>0</v>
      </c>
      <c r="H12" s="26">
        <f t="shared" si="0"/>
        <v>2100000</v>
      </c>
    </row>
    <row r="13" spans="1:8" ht="19.5" customHeight="1">
      <c r="A13" s="171"/>
      <c r="B13" s="29"/>
      <c r="C13" s="143"/>
      <c r="D13" s="33" t="s">
        <v>34</v>
      </c>
      <c r="E13" s="25">
        <v>0</v>
      </c>
      <c r="F13" s="25">
        <v>884000</v>
      </c>
      <c r="G13" s="25">
        <v>0</v>
      </c>
      <c r="H13" s="26">
        <f t="shared" si="0"/>
        <v>884000</v>
      </c>
    </row>
    <row r="14" spans="1:8" ht="19.5" customHeight="1">
      <c r="A14" s="171"/>
      <c r="B14" s="29"/>
      <c r="C14" s="144"/>
      <c r="D14" s="33" t="s">
        <v>35</v>
      </c>
      <c r="E14" s="25">
        <v>0</v>
      </c>
      <c r="F14" s="70">
        <f>F13-F12</f>
        <v>-1216000</v>
      </c>
      <c r="G14" s="25">
        <v>0</v>
      </c>
      <c r="H14" s="27">
        <f t="shared" si="0"/>
        <v>-1216000</v>
      </c>
    </row>
    <row r="15" spans="1:8" ht="19.5" customHeight="1">
      <c r="A15" s="171"/>
      <c r="B15" s="28"/>
      <c r="C15" s="142" t="s">
        <v>60</v>
      </c>
      <c r="D15" s="33" t="s">
        <v>33</v>
      </c>
      <c r="E15" s="25">
        <v>0</v>
      </c>
      <c r="F15" s="25">
        <f>F9+F12</f>
        <v>3300000</v>
      </c>
      <c r="G15" s="25">
        <v>0</v>
      </c>
      <c r="H15" s="26">
        <f t="shared" si="0"/>
        <v>3300000</v>
      </c>
    </row>
    <row r="16" spans="1:8" ht="19.5" customHeight="1">
      <c r="A16" s="171"/>
      <c r="B16" s="29"/>
      <c r="C16" s="143"/>
      <c r="D16" s="33" t="s">
        <v>34</v>
      </c>
      <c r="E16" s="25">
        <v>0</v>
      </c>
      <c r="F16" s="25">
        <f>F10+F13</f>
        <v>1169000</v>
      </c>
      <c r="G16" s="25">
        <v>0</v>
      </c>
      <c r="H16" s="26">
        <f t="shared" si="0"/>
        <v>1169000</v>
      </c>
    </row>
    <row r="17" spans="1:8" ht="19.5" customHeight="1">
      <c r="A17" s="171"/>
      <c r="B17" s="24"/>
      <c r="C17" s="144"/>
      <c r="D17" s="33" t="s">
        <v>35</v>
      </c>
      <c r="E17" s="25">
        <v>0</v>
      </c>
      <c r="F17" s="70">
        <f>F16-F15</f>
        <v>-2131000</v>
      </c>
      <c r="G17" s="25">
        <v>0</v>
      </c>
      <c r="H17" s="27">
        <f t="shared" si="0"/>
        <v>-2131000</v>
      </c>
    </row>
    <row r="18" spans="1:8" s="12" customFormat="1" ht="19.5" customHeight="1">
      <c r="A18" s="171"/>
      <c r="B18" s="31" t="s">
        <v>56</v>
      </c>
      <c r="C18" s="142" t="s">
        <v>77</v>
      </c>
      <c r="D18" s="33" t="s">
        <v>33</v>
      </c>
      <c r="E18" s="25">
        <v>0</v>
      </c>
      <c r="F18" s="25">
        <v>1560000</v>
      </c>
      <c r="G18" s="25">
        <v>0</v>
      </c>
      <c r="H18" s="26">
        <f t="shared" si="0"/>
        <v>1560000</v>
      </c>
    </row>
    <row r="19" spans="1:8" s="12" customFormat="1" ht="19.5" customHeight="1">
      <c r="A19" s="171"/>
      <c r="B19" s="32"/>
      <c r="C19" s="143"/>
      <c r="D19" s="33" t="s">
        <v>34</v>
      </c>
      <c r="E19" s="25">
        <v>0</v>
      </c>
      <c r="F19" s="25">
        <v>975660</v>
      </c>
      <c r="G19" s="25">
        <v>0</v>
      </c>
      <c r="H19" s="26">
        <f t="shared" si="0"/>
        <v>975660</v>
      </c>
    </row>
    <row r="20" spans="1:8" s="12" customFormat="1" ht="19.5" customHeight="1">
      <c r="A20" s="171"/>
      <c r="B20" s="32"/>
      <c r="C20" s="144"/>
      <c r="D20" s="33" t="s">
        <v>35</v>
      </c>
      <c r="E20" s="25">
        <v>0</v>
      </c>
      <c r="F20" s="70">
        <f>F19-F18</f>
        <v>-584340</v>
      </c>
      <c r="G20" s="25">
        <v>0</v>
      </c>
      <c r="H20" s="27">
        <f t="shared" si="0"/>
        <v>-584340</v>
      </c>
    </row>
    <row r="21" spans="1:8" s="12" customFormat="1" ht="19.5" customHeight="1">
      <c r="A21" s="171"/>
      <c r="B21" s="32"/>
      <c r="C21" s="142" t="s">
        <v>78</v>
      </c>
      <c r="D21" s="33" t="s">
        <v>33</v>
      </c>
      <c r="E21" s="25">
        <v>0</v>
      </c>
      <c r="F21" s="25">
        <v>8400000</v>
      </c>
      <c r="G21" s="25">
        <v>0</v>
      </c>
      <c r="H21" s="26">
        <f t="shared" si="0"/>
        <v>8400000</v>
      </c>
    </row>
    <row r="22" spans="1:8" s="12" customFormat="1" ht="19.5" customHeight="1">
      <c r="A22" s="171"/>
      <c r="B22" s="32"/>
      <c r="C22" s="143"/>
      <c r="D22" s="33" t="s">
        <v>34</v>
      </c>
      <c r="E22" s="25">
        <v>0</v>
      </c>
      <c r="F22" s="25">
        <v>6985040</v>
      </c>
      <c r="G22" s="25">
        <v>0</v>
      </c>
      <c r="H22" s="26">
        <f t="shared" si="0"/>
        <v>6985040</v>
      </c>
    </row>
    <row r="23" spans="1:8" s="12" customFormat="1" ht="19.5" customHeight="1">
      <c r="A23" s="171"/>
      <c r="B23" s="32"/>
      <c r="C23" s="144"/>
      <c r="D23" s="33" t="s">
        <v>35</v>
      </c>
      <c r="E23" s="25">
        <v>0</v>
      </c>
      <c r="F23" s="70">
        <f>F22-F21</f>
        <v>-1414960</v>
      </c>
      <c r="G23" s="25">
        <v>0</v>
      </c>
      <c r="H23" s="27">
        <f>H22-H21</f>
        <v>-1414960</v>
      </c>
    </row>
    <row r="24" spans="1:8" s="12" customFormat="1" ht="19.5" customHeight="1">
      <c r="A24" s="171"/>
      <c r="B24" s="32"/>
      <c r="C24" s="142" t="s">
        <v>79</v>
      </c>
      <c r="D24" s="33" t="s">
        <v>33</v>
      </c>
      <c r="E24" s="25">
        <v>0</v>
      </c>
      <c r="F24" s="25">
        <v>1200000</v>
      </c>
      <c r="G24" s="25">
        <v>0</v>
      </c>
      <c r="H24" s="26">
        <f t="shared" si="0"/>
        <v>1200000</v>
      </c>
    </row>
    <row r="25" spans="1:8" s="12" customFormat="1" ht="19.5" customHeight="1">
      <c r="A25" s="171"/>
      <c r="B25" s="32"/>
      <c r="C25" s="143"/>
      <c r="D25" s="33" t="s">
        <v>34</v>
      </c>
      <c r="E25" s="25">
        <v>0</v>
      </c>
      <c r="F25" s="25">
        <v>0</v>
      </c>
      <c r="G25" s="25">
        <v>0</v>
      </c>
      <c r="H25" s="26">
        <f t="shared" si="0"/>
        <v>0</v>
      </c>
    </row>
    <row r="26" spans="1:8" s="12" customFormat="1" ht="19.5" customHeight="1">
      <c r="A26" s="171"/>
      <c r="B26" s="32"/>
      <c r="C26" s="144"/>
      <c r="D26" s="33" t="s">
        <v>35</v>
      </c>
      <c r="E26" s="25">
        <v>0</v>
      </c>
      <c r="F26" s="70">
        <f>F25-F24</f>
        <v>-1200000</v>
      </c>
      <c r="G26" s="25">
        <v>0</v>
      </c>
      <c r="H26" s="27">
        <f>H25-H24</f>
        <v>-1200000</v>
      </c>
    </row>
    <row r="27" spans="1:8" s="12" customFormat="1" ht="19.5" customHeight="1">
      <c r="A27" s="171"/>
      <c r="B27" s="32"/>
      <c r="C27" s="142" t="s">
        <v>80</v>
      </c>
      <c r="D27" s="33" t="s">
        <v>33</v>
      </c>
      <c r="E27" s="25">
        <v>0</v>
      </c>
      <c r="F27" s="25">
        <v>2800000</v>
      </c>
      <c r="G27" s="25">
        <v>0</v>
      </c>
      <c r="H27" s="26">
        <f t="shared" si="0"/>
        <v>2800000</v>
      </c>
    </row>
    <row r="28" spans="1:8" s="12" customFormat="1" ht="19.5" customHeight="1">
      <c r="A28" s="171"/>
      <c r="B28" s="32"/>
      <c r="C28" s="143"/>
      <c r="D28" s="33" t="s">
        <v>34</v>
      </c>
      <c r="E28" s="25">
        <v>0</v>
      </c>
      <c r="F28" s="25">
        <v>2363150</v>
      </c>
      <c r="G28" s="25">
        <v>0</v>
      </c>
      <c r="H28" s="26">
        <f t="shared" si="0"/>
        <v>2363150</v>
      </c>
    </row>
    <row r="29" spans="1:8" s="12" customFormat="1" ht="19.5" customHeight="1">
      <c r="A29" s="171"/>
      <c r="B29" s="32"/>
      <c r="C29" s="144"/>
      <c r="D29" s="28" t="s">
        <v>35</v>
      </c>
      <c r="E29" s="25">
        <v>0</v>
      </c>
      <c r="F29" s="71">
        <f>F28-F27</f>
        <v>-436850</v>
      </c>
      <c r="G29" s="25">
        <v>0</v>
      </c>
      <c r="H29" s="35">
        <f t="shared" si="0"/>
        <v>-436850</v>
      </c>
    </row>
    <row r="30" spans="1:8" ht="19.5" customHeight="1">
      <c r="A30" s="171"/>
      <c r="B30" s="164"/>
      <c r="C30" s="167" t="s">
        <v>40</v>
      </c>
      <c r="D30" s="33" t="s">
        <v>33</v>
      </c>
      <c r="E30" s="25">
        <v>0</v>
      </c>
      <c r="F30" s="25">
        <f>F18+F21+F24+F27</f>
        <v>13960000</v>
      </c>
      <c r="G30" s="25">
        <v>0</v>
      </c>
      <c r="H30" s="26">
        <f t="shared" si="0"/>
        <v>13960000</v>
      </c>
    </row>
    <row r="31" spans="1:8" ht="19.5" customHeight="1">
      <c r="A31" s="171"/>
      <c r="B31" s="165"/>
      <c r="C31" s="168"/>
      <c r="D31" s="33" t="s">
        <v>34</v>
      </c>
      <c r="E31" s="25">
        <v>0</v>
      </c>
      <c r="F31" s="25">
        <f>F19+F22+F25+F28</f>
        <v>10323850</v>
      </c>
      <c r="G31" s="25">
        <v>0</v>
      </c>
      <c r="H31" s="26">
        <f t="shared" si="0"/>
        <v>10323850</v>
      </c>
    </row>
    <row r="32" spans="1:8" ht="26.25" customHeight="1">
      <c r="A32" s="171"/>
      <c r="B32" s="166"/>
      <c r="C32" s="169"/>
      <c r="D32" s="33" t="s">
        <v>35</v>
      </c>
      <c r="E32" s="25">
        <v>0</v>
      </c>
      <c r="F32" s="70">
        <f>F31-F30</f>
        <v>-3636150</v>
      </c>
      <c r="G32" s="25">
        <v>0</v>
      </c>
      <c r="H32" s="27">
        <f t="shared" si="0"/>
        <v>-3636150</v>
      </c>
    </row>
    <row r="33" spans="1:8" s="12" customFormat="1" ht="19.5" customHeight="1">
      <c r="A33" s="30"/>
      <c r="B33" s="151" t="s">
        <v>60</v>
      </c>
      <c r="C33" s="152"/>
      <c r="D33" s="33" t="s">
        <v>33</v>
      </c>
      <c r="E33" s="25">
        <v>0</v>
      </c>
      <c r="F33" s="25">
        <f>F15+F30</f>
        <v>17260000</v>
      </c>
      <c r="G33" s="25">
        <v>0</v>
      </c>
      <c r="H33" s="26">
        <f t="shared" si="0"/>
        <v>17260000</v>
      </c>
    </row>
    <row r="34" spans="1:8" s="12" customFormat="1" ht="19.5" customHeight="1">
      <c r="A34" s="34"/>
      <c r="B34" s="153"/>
      <c r="C34" s="154"/>
      <c r="D34" s="33" t="s">
        <v>34</v>
      </c>
      <c r="E34" s="25">
        <v>0</v>
      </c>
      <c r="F34" s="25">
        <f>F16+F31</f>
        <v>11492850</v>
      </c>
      <c r="G34" s="25">
        <v>0</v>
      </c>
      <c r="H34" s="26">
        <f t="shared" si="0"/>
        <v>11492850</v>
      </c>
    </row>
    <row r="35" spans="1:8" s="12" customFormat="1" ht="19.5" customHeight="1">
      <c r="A35" s="34"/>
      <c r="B35" s="153"/>
      <c r="C35" s="154"/>
      <c r="D35" s="33" t="s">
        <v>35</v>
      </c>
      <c r="E35" s="25">
        <v>0</v>
      </c>
      <c r="F35" s="70">
        <f>F34-F33</f>
        <v>-5767150</v>
      </c>
      <c r="G35" s="25">
        <v>0</v>
      </c>
      <c r="H35" s="27">
        <f t="shared" si="0"/>
        <v>-5767150</v>
      </c>
    </row>
    <row r="36" spans="1:8" s="15" customFormat="1" ht="19.5" customHeight="1">
      <c r="A36" s="145" t="s">
        <v>53</v>
      </c>
      <c r="B36" s="31" t="s">
        <v>53</v>
      </c>
      <c r="C36" s="157" t="s">
        <v>83</v>
      </c>
      <c r="D36" s="33" t="s">
        <v>42</v>
      </c>
      <c r="E36" s="25">
        <v>0</v>
      </c>
      <c r="F36" s="25">
        <v>2000000</v>
      </c>
      <c r="G36" s="25">
        <v>0</v>
      </c>
      <c r="H36" s="26">
        <f>SUM(E36:G36)</f>
        <v>2000000</v>
      </c>
    </row>
    <row r="37" spans="1:8" s="15" customFormat="1" ht="19.5" customHeight="1">
      <c r="A37" s="146"/>
      <c r="B37" s="32"/>
      <c r="C37" s="157"/>
      <c r="D37" s="24" t="s">
        <v>43</v>
      </c>
      <c r="E37" s="25">
        <v>0</v>
      </c>
      <c r="F37" s="25">
        <v>0</v>
      </c>
      <c r="G37" s="25">
        <v>0</v>
      </c>
      <c r="H37" s="26">
        <f>SUM(E37:G37)</f>
        <v>0</v>
      </c>
    </row>
    <row r="38" spans="1:8" s="15" customFormat="1" ht="19.5" customHeight="1">
      <c r="A38" s="146"/>
      <c r="B38" s="32"/>
      <c r="C38" s="157"/>
      <c r="D38" s="24" t="s">
        <v>44</v>
      </c>
      <c r="E38" s="25">
        <v>0</v>
      </c>
      <c r="F38" s="70">
        <f>F37-F36</f>
        <v>-2000000</v>
      </c>
      <c r="G38" s="25">
        <v>0</v>
      </c>
      <c r="H38" s="27">
        <f>H37-H36</f>
        <v>-2000000</v>
      </c>
    </row>
    <row r="39" spans="1:8" s="15" customFormat="1" ht="19.5" customHeight="1">
      <c r="A39" s="146"/>
      <c r="B39" s="32"/>
      <c r="C39" s="149" t="s">
        <v>60</v>
      </c>
      <c r="D39" s="24" t="s">
        <v>42</v>
      </c>
      <c r="E39" s="25">
        <v>0</v>
      </c>
      <c r="F39" s="25">
        <f>F36</f>
        <v>2000000</v>
      </c>
      <c r="G39" s="25">
        <v>0</v>
      </c>
      <c r="H39" s="26">
        <f>SUM(E39:G39)</f>
        <v>2000000</v>
      </c>
    </row>
    <row r="40" spans="1:8" s="15" customFormat="1" ht="19.5" customHeight="1">
      <c r="A40" s="146"/>
      <c r="B40" s="32"/>
      <c r="C40" s="150"/>
      <c r="D40" s="24" t="s">
        <v>43</v>
      </c>
      <c r="E40" s="25">
        <v>0</v>
      </c>
      <c r="F40" s="25">
        <f>F37</f>
        <v>0</v>
      </c>
      <c r="G40" s="25">
        <v>0</v>
      </c>
      <c r="H40" s="26">
        <f>SUM(E40:G40)</f>
        <v>0</v>
      </c>
    </row>
    <row r="41" spans="1:8" s="15" customFormat="1" ht="26.25" customHeight="1">
      <c r="A41" s="146"/>
      <c r="B41" s="32"/>
      <c r="C41" s="150"/>
      <c r="D41" s="29" t="s">
        <v>44</v>
      </c>
      <c r="E41" s="25">
        <v>0</v>
      </c>
      <c r="F41" s="70">
        <f>F40-F39</f>
        <v>-2000000</v>
      </c>
      <c r="G41" s="25">
        <v>0</v>
      </c>
      <c r="H41" s="27">
        <f>H40-H39</f>
        <v>-2000000</v>
      </c>
    </row>
    <row r="42" spans="1:8" s="15" customFormat="1" ht="19.5" customHeight="1">
      <c r="A42" s="146"/>
      <c r="B42" s="151" t="s">
        <v>60</v>
      </c>
      <c r="C42" s="152"/>
      <c r="D42" s="33" t="s">
        <v>42</v>
      </c>
      <c r="E42" s="25">
        <v>0</v>
      </c>
      <c r="F42" s="25">
        <f>F39</f>
        <v>2000000</v>
      </c>
      <c r="G42" s="25">
        <v>0</v>
      </c>
      <c r="H42" s="26">
        <f>SUM(E42:G42)</f>
        <v>2000000</v>
      </c>
    </row>
    <row r="43" spans="1:8" s="15" customFormat="1" ht="19.5" customHeight="1">
      <c r="A43" s="146"/>
      <c r="B43" s="153"/>
      <c r="C43" s="154"/>
      <c r="D43" s="24" t="s">
        <v>43</v>
      </c>
      <c r="E43" s="25">
        <v>0</v>
      </c>
      <c r="F43" s="25">
        <f>F40</f>
        <v>0</v>
      </c>
      <c r="G43" s="25">
        <v>0</v>
      </c>
      <c r="H43" s="26">
        <f>SUM(E43:G43)</f>
        <v>0</v>
      </c>
    </row>
    <row r="44" spans="1:8" s="15" customFormat="1" ht="19.5" customHeight="1">
      <c r="A44" s="146"/>
      <c r="B44" s="153"/>
      <c r="C44" s="154"/>
      <c r="D44" s="29" t="s">
        <v>44</v>
      </c>
      <c r="E44" s="25">
        <v>0</v>
      </c>
      <c r="F44" s="70">
        <f>F43-F42</f>
        <v>-2000000</v>
      </c>
      <c r="G44" s="25">
        <v>0</v>
      </c>
      <c r="H44" s="35">
        <f>SUM(E44:G44)</f>
        <v>-2000000</v>
      </c>
    </row>
    <row r="45" spans="1:8" s="15" customFormat="1" ht="19.5" customHeight="1">
      <c r="A45" s="145" t="s">
        <v>54</v>
      </c>
      <c r="B45" s="31" t="s">
        <v>54</v>
      </c>
      <c r="C45" s="157" t="s">
        <v>81</v>
      </c>
      <c r="D45" s="33" t="s">
        <v>42</v>
      </c>
      <c r="E45" s="25">
        <v>0</v>
      </c>
      <c r="F45" s="25">
        <v>466800000</v>
      </c>
      <c r="G45" s="25">
        <v>0</v>
      </c>
      <c r="H45" s="26">
        <f>SUM(E45:G45)</f>
        <v>466800000</v>
      </c>
    </row>
    <row r="46" spans="1:8" s="15" customFormat="1" ht="19.5" customHeight="1">
      <c r="A46" s="146"/>
      <c r="B46" s="32"/>
      <c r="C46" s="157"/>
      <c r="D46" s="24" t="s">
        <v>43</v>
      </c>
      <c r="E46" s="25">
        <v>0</v>
      </c>
      <c r="F46" s="25">
        <v>434084680</v>
      </c>
      <c r="G46" s="25">
        <v>0</v>
      </c>
      <c r="H46" s="26">
        <f>SUM(E46:G46)</f>
        <v>434084680</v>
      </c>
    </row>
    <row r="47" spans="1:8" s="15" customFormat="1" ht="19.5" customHeight="1">
      <c r="A47" s="146"/>
      <c r="B47" s="32"/>
      <c r="C47" s="157"/>
      <c r="D47" s="24" t="s">
        <v>44</v>
      </c>
      <c r="E47" s="25">
        <v>0</v>
      </c>
      <c r="F47" s="70">
        <f>F46-F45</f>
        <v>-32715320</v>
      </c>
      <c r="G47" s="25">
        <v>0</v>
      </c>
      <c r="H47" s="27">
        <f>H46-H45</f>
        <v>-32715320</v>
      </c>
    </row>
    <row r="48" spans="1:8" s="15" customFormat="1" ht="19.5" customHeight="1">
      <c r="A48" s="146"/>
      <c r="B48" s="32"/>
      <c r="C48" s="149" t="s">
        <v>60</v>
      </c>
      <c r="D48" s="24" t="s">
        <v>42</v>
      </c>
      <c r="E48" s="25">
        <v>0</v>
      </c>
      <c r="F48" s="25">
        <f>F45</f>
        <v>466800000</v>
      </c>
      <c r="G48" s="25">
        <v>0</v>
      </c>
      <c r="H48" s="26">
        <f>SUM(E48:G48)</f>
        <v>466800000</v>
      </c>
    </row>
    <row r="49" spans="1:8" s="15" customFormat="1" ht="19.5" customHeight="1">
      <c r="A49" s="146"/>
      <c r="B49" s="32"/>
      <c r="C49" s="150"/>
      <c r="D49" s="24" t="s">
        <v>43</v>
      </c>
      <c r="E49" s="25">
        <v>0</v>
      </c>
      <c r="F49" s="25">
        <f>F46</f>
        <v>434084680</v>
      </c>
      <c r="G49" s="25">
        <v>0</v>
      </c>
      <c r="H49" s="26">
        <f>SUM(E49:G49)</f>
        <v>434084680</v>
      </c>
    </row>
    <row r="50" spans="1:8" s="15" customFormat="1" ht="26.25" customHeight="1">
      <c r="A50" s="146"/>
      <c r="B50" s="32"/>
      <c r="C50" s="150"/>
      <c r="D50" s="29" t="s">
        <v>44</v>
      </c>
      <c r="E50" s="25">
        <v>0</v>
      </c>
      <c r="F50" s="70">
        <f>F49-F48</f>
        <v>-32715320</v>
      </c>
      <c r="G50" s="25">
        <v>0</v>
      </c>
      <c r="H50" s="27">
        <f>H49-H48</f>
        <v>-32715320</v>
      </c>
    </row>
    <row r="51" spans="1:8" s="15" customFormat="1" ht="19.5" customHeight="1">
      <c r="A51" s="146"/>
      <c r="B51" s="151" t="s">
        <v>60</v>
      </c>
      <c r="C51" s="152"/>
      <c r="D51" s="33" t="s">
        <v>42</v>
      </c>
      <c r="E51" s="25">
        <v>0</v>
      </c>
      <c r="F51" s="25">
        <f>F48</f>
        <v>466800000</v>
      </c>
      <c r="G51" s="25">
        <v>0</v>
      </c>
      <c r="H51" s="26">
        <f>SUM(E51:G51)</f>
        <v>466800000</v>
      </c>
    </row>
    <row r="52" spans="1:8" s="15" customFormat="1" ht="19.5" customHeight="1">
      <c r="A52" s="146"/>
      <c r="B52" s="153"/>
      <c r="C52" s="154"/>
      <c r="D52" s="24" t="s">
        <v>43</v>
      </c>
      <c r="E52" s="25">
        <v>0</v>
      </c>
      <c r="F52" s="25">
        <f>F49</f>
        <v>434084680</v>
      </c>
      <c r="G52" s="25">
        <v>0</v>
      </c>
      <c r="H52" s="26">
        <f>SUM(E52:G52)</f>
        <v>434084680</v>
      </c>
    </row>
    <row r="53" spans="1:8" s="15" customFormat="1" ht="19.5" customHeight="1">
      <c r="A53" s="147"/>
      <c r="B53" s="155"/>
      <c r="C53" s="156"/>
      <c r="D53" s="29" t="s">
        <v>44</v>
      </c>
      <c r="E53" s="25">
        <v>0</v>
      </c>
      <c r="F53" s="70">
        <f>F52-F51</f>
        <v>-32715320</v>
      </c>
      <c r="G53" s="25">
        <v>0</v>
      </c>
      <c r="H53" s="35">
        <f>SUM(E53:G53)</f>
        <v>-32715320</v>
      </c>
    </row>
    <row r="54" spans="1:8" s="15" customFormat="1" ht="19.5" customHeight="1">
      <c r="A54" s="145" t="s">
        <v>55</v>
      </c>
      <c r="B54" s="158" t="s">
        <v>55</v>
      </c>
      <c r="C54" s="157" t="s">
        <v>84</v>
      </c>
      <c r="D54" s="33" t="s">
        <v>42</v>
      </c>
      <c r="E54" s="25">
        <v>0</v>
      </c>
      <c r="F54" s="25">
        <v>13200000</v>
      </c>
      <c r="G54" s="25">
        <v>0</v>
      </c>
      <c r="H54" s="26">
        <f>SUM(E54:G54)</f>
        <v>13200000</v>
      </c>
    </row>
    <row r="55" spans="1:8" s="15" customFormat="1" ht="19.5" customHeight="1">
      <c r="A55" s="146"/>
      <c r="B55" s="159"/>
      <c r="C55" s="157"/>
      <c r="D55" s="24" t="s">
        <v>43</v>
      </c>
      <c r="E55" s="25">
        <v>0</v>
      </c>
      <c r="F55" s="25">
        <v>0</v>
      </c>
      <c r="G55" s="25">
        <v>0</v>
      </c>
      <c r="H55" s="26">
        <f>SUM(E55:G55)</f>
        <v>0</v>
      </c>
    </row>
    <row r="56" spans="1:8" s="15" customFormat="1" ht="19.5" customHeight="1">
      <c r="A56" s="146"/>
      <c r="B56" s="159"/>
      <c r="C56" s="157"/>
      <c r="D56" s="24" t="s">
        <v>44</v>
      </c>
      <c r="E56" s="25">
        <v>0</v>
      </c>
      <c r="F56" s="70">
        <f>F55-F54</f>
        <v>-13200000</v>
      </c>
      <c r="G56" s="25">
        <v>0</v>
      </c>
      <c r="H56" s="27">
        <f>H55-H54</f>
        <v>-13200000</v>
      </c>
    </row>
    <row r="57" spans="1:8" s="15" customFormat="1" ht="19.5" customHeight="1">
      <c r="A57" s="146"/>
      <c r="B57" s="159"/>
      <c r="C57" s="157" t="s">
        <v>85</v>
      </c>
      <c r="D57" s="33" t="s">
        <v>42</v>
      </c>
      <c r="E57" s="25">
        <v>0</v>
      </c>
      <c r="F57" s="25">
        <v>4800000</v>
      </c>
      <c r="G57" s="25">
        <v>0</v>
      </c>
      <c r="H57" s="26">
        <f>SUM(E57:G57)</f>
        <v>4800000</v>
      </c>
    </row>
    <row r="58" spans="1:8" s="15" customFormat="1" ht="19.5" customHeight="1">
      <c r="A58" s="146"/>
      <c r="B58" s="159"/>
      <c r="C58" s="157"/>
      <c r="D58" s="24" t="s">
        <v>43</v>
      </c>
      <c r="E58" s="25">
        <v>0</v>
      </c>
      <c r="F58" s="25">
        <v>2914356</v>
      </c>
      <c r="G58" s="25">
        <v>0</v>
      </c>
      <c r="H58" s="26">
        <f>SUM(E58:G58)</f>
        <v>2914356</v>
      </c>
    </row>
    <row r="59" spans="1:8" s="15" customFormat="1" ht="19.5" customHeight="1">
      <c r="A59" s="146"/>
      <c r="B59" s="159"/>
      <c r="C59" s="157"/>
      <c r="D59" s="24" t="s">
        <v>44</v>
      </c>
      <c r="E59" s="25">
        <v>0</v>
      </c>
      <c r="F59" s="70">
        <f>F58-F57</f>
        <v>-1885644</v>
      </c>
      <c r="G59" s="25">
        <v>0</v>
      </c>
      <c r="H59" s="27">
        <f>H58-H57</f>
        <v>-1885644</v>
      </c>
    </row>
    <row r="60" spans="1:8" s="15" customFormat="1" ht="19.5" customHeight="1">
      <c r="A60" s="146"/>
      <c r="B60" s="159"/>
      <c r="C60" s="149" t="s">
        <v>60</v>
      </c>
      <c r="D60" s="24" t="s">
        <v>42</v>
      </c>
      <c r="E60" s="25">
        <v>0</v>
      </c>
      <c r="F60" s="25">
        <f>F54+F57</f>
        <v>18000000</v>
      </c>
      <c r="G60" s="25">
        <v>0</v>
      </c>
      <c r="H60" s="26">
        <f>SUM(E60:G60)</f>
        <v>18000000</v>
      </c>
    </row>
    <row r="61" spans="1:8" s="15" customFormat="1" ht="19.5" customHeight="1">
      <c r="A61" s="146"/>
      <c r="B61" s="159"/>
      <c r="C61" s="150"/>
      <c r="D61" s="24" t="s">
        <v>43</v>
      </c>
      <c r="E61" s="25">
        <v>0</v>
      </c>
      <c r="F61" s="25">
        <f>F55+F58</f>
        <v>2914356</v>
      </c>
      <c r="G61" s="25">
        <v>0</v>
      </c>
      <c r="H61" s="26">
        <f>SUM(E61:G61)</f>
        <v>2914356</v>
      </c>
    </row>
    <row r="62" spans="1:8" s="15" customFormat="1" ht="26.25" customHeight="1">
      <c r="A62" s="146"/>
      <c r="B62" s="160"/>
      <c r="C62" s="150"/>
      <c r="D62" s="29" t="s">
        <v>44</v>
      </c>
      <c r="E62" s="25">
        <v>0</v>
      </c>
      <c r="F62" s="70">
        <f>F61-F60</f>
        <v>-15085644</v>
      </c>
      <c r="G62" s="25">
        <v>0</v>
      </c>
      <c r="H62" s="27">
        <f>H61-H60</f>
        <v>-15085644</v>
      </c>
    </row>
    <row r="63" spans="1:8" s="15" customFormat="1" ht="19.5" customHeight="1">
      <c r="A63" s="146"/>
      <c r="B63" s="151" t="s">
        <v>60</v>
      </c>
      <c r="C63" s="152"/>
      <c r="D63" s="33" t="s">
        <v>42</v>
      </c>
      <c r="E63" s="25">
        <v>0</v>
      </c>
      <c r="F63" s="25">
        <f>F60</f>
        <v>18000000</v>
      </c>
      <c r="G63" s="25">
        <v>0</v>
      </c>
      <c r="H63" s="26">
        <f>SUM(E63:G63)</f>
        <v>18000000</v>
      </c>
    </row>
    <row r="64" spans="1:8" s="15" customFormat="1" ht="19.5" customHeight="1">
      <c r="A64" s="146"/>
      <c r="B64" s="153"/>
      <c r="C64" s="154"/>
      <c r="D64" s="24" t="s">
        <v>43</v>
      </c>
      <c r="E64" s="25">
        <v>0</v>
      </c>
      <c r="F64" s="25">
        <f>F61</f>
        <v>2914356</v>
      </c>
      <c r="G64" s="25">
        <v>0</v>
      </c>
      <c r="H64" s="26">
        <f>SUM(E64:G64)</f>
        <v>2914356</v>
      </c>
    </row>
    <row r="65" spans="1:8" s="15" customFormat="1" ht="19.5" customHeight="1">
      <c r="A65" s="147"/>
      <c r="B65" s="155"/>
      <c r="C65" s="156"/>
      <c r="D65" s="29" t="s">
        <v>44</v>
      </c>
      <c r="E65" s="25">
        <v>0</v>
      </c>
      <c r="F65" s="70">
        <f>F64-F63</f>
        <v>-15085644</v>
      </c>
      <c r="G65" s="25">
        <v>0</v>
      </c>
      <c r="H65" s="35">
        <f>SUM(E65:G65)</f>
        <v>-15085644</v>
      </c>
    </row>
    <row r="66" spans="1:8" s="15" customFormat="1" ht="19.5" customHeight="1">
      <c r="A66" s="145" t="s">
        <v>86</v>
      </c>
      <c r="B66" s="31" t="s">
        <v>86</v>
      </c>
      <c r="C66" s="157" t="s">
        <v>87</v>
      </c>
      <c r="D66" s="33" t="s">
        <v>42</v>
      </c>
      <c r="E66" s="25">
        <v>0</v>
      </c>
      <c r="F66" s="25">
        <v>991000</v>
      </c>
      <c r="G66" s="25">
        <v>0</v>
      </c>
      <c r="H66" s="26">
        <f>SUM(E66:G66)</f>
        <v>991000</v>
      </c>
    </row>
    <row r="67" spans="1:8" s="15" customFormat="1" ht="19.5" customHeight="1">
      <c r="A67" s="146"/>
      <c r="B67" s="32"/>
      <c r="C67" s="157"/>
      <c r="D67" s="24" t="s">
        <v>43</v>
      </c>
      <c r="E67" s="25">
        <v>0</v>
      </c>
      <c r="F67" s="25">
        <v>0</v>
      </c>
      <c r="G67" s="25">
        <v>0</v>
      </c>
      <c r="H67" s="26">
        <f>SUM(E67:G67)</f>
        <v>0</v>
      </c>
    </row>
    <row r="68" spans="1:8" s="15" customFormat="1" ht="19.5" customHeight="1">
      <c r="A68" s="146"/>
      <c r="B68" s="32"/>
      <c r="C68" s="157"/>
      <c r="D68" s="24" t="s">
        <v>44</v>
      </c>
      <c r="E68" s="25">
        <v>0</v>
      </c>
      <c r="F68" s="70">
        <f>F67-F66</f>
        <v>-991000</v>
      </c>
      <c r="G68" s="25">
        <v>0</v>
      </c>
      <c r="H68" s="27">
        <f>H67-H66</f>
        <v>-991000</v>
      </c>
    </row>
    <row r="69" spans="1:8" s="15" customFormat="1" ht="19.5" customHeight="1">
      <c r="A69" s="146"/>
      <c r="B69" s="32"/>
      <c r="C69" s="149" t="s">
        <v>60</v>
      </c>
      <c r="D69" s="24" t="s">
        <v>42</v>
      </c>
      <c r="E69" s="25">
        <v>0</v>
      </c>
      <c r="F69" s="25">
        <f>F66</f>
        <v>991000</v>
      </c>
      <c r="G69" s="25">
        <v>0</v>
      </c>
      <c r="H69" s="26">
        <f>SUM(E69:G69)</f>
        <v>991000</v>
      </c>
    </row>
    <row r="70" spans="1:8" s="15" customFormat="1" ht="19.5" customHeight="1">
      <c r="A70" s="146"/>
      <c r="B70" s="32"/>
      <c r="C70" s="150"/>
      <c r="D70" s="24" t="s">
        <v>43</v>
      </c>
      <c r="E70" s="25">
        <v>0</v>
      </c>
      <c r="F70" s="25">
        <f>F67</f>
        <v>0</v>
      </c>
      <c r="G70" s="25">
        <v>0</v>
      </c>
      <c r="H70" s="26">
        <f>SUM(E70:G70)</f>
        <v>0</v>
      </c>
    </row>
    <row r="71" spans="1:8" s="15" customFormat="1" ht="26.25" customHeight="1">
      <c r="A71" s="146"/>
      <c r="B71" s="32"/>
      <c r="C71" s="150"/>
      <c r="D71" s="29" t="s">
        <v>44</v>
      </c>
      <c r="E71" s="25">
        <v>0</v>
      </c>
      <c r="F71" s="70">
        <f>F70-F69</f>
        <v>-991000</v>
      </c>
      <c r="G71" s="25">
        <v>0</v>
      </c>
      <c r="H71" s="27">
        <f>H70-H69</f>
        <v>-991000</v>
      </c>
    </row>
    <row r="72" spans="1:8" s="15" customFormat="1" ht="19.5" customHeight="1">
      <c r="A72" s="146"/>
      <c r="B72" s="151" t="s">
        <v>60</v>
      </c>
      <c r="C72" s="152"/>
      <c r="D72" s="33" t="s">
        <v>42</v>
      </c>
      <c r="E72" s="25">
        <v>0</v>
      </c>
      <c r="F72" s="25">
        <f>F69</f>
        <v>991000</v>
      </c>
      <c r="G72" s="25">
        <v>0</v>
      </c>
      <c r="H72" s="26">
        <f>SUM(E72:G72)</f>
        <v>991000</v>
      </c>
    </row>
    <row r="73" spans="1:8" s="15" customFormat="1" ht="19.5" customHeight="1">
      <c r="A73" s="146"/>
      <c r="B73" s="153"/>
      <c r="C73" s="154"/>
      <c r="D73" s="24" t="s">
        <v>43</v>
      </c>
      <c r="E73" s="25">
        <v>0</v>
      </c>
      <c r="F73" s="25">
        <f>F70</f>
        <v>0</v>
      </c>
      <c r="G73" s="25">
        <v>0</v>
      </c>
      <c r="H73" s="26">
        <f>SUM(E73:G73)</f>
        <v>0</v>
      </c>
    </row>
    <row r="74" spans="1:8" s="15" customFormat="1" ht="19.5" customHeight="1" thickBot="1">
      <c r="A74" s="161"/>
      <c r="B74" s="162"/>
      <c r="C74" s="163"/>
      <c r="D74" s="72" t="s">
        <v>44</v>
      </c>
      <c r="E74" s="36">
        <v>0</v>
      </c>
      <c r="F74" s="73">
        <f>F73-F72</f>
        <v>-991000</v>
      </c>
      <c r="G74" s="36">
        <v>0</v>
      </c>
      <c r="H74" s="74">
        <f>SUM(E74:G74)</f>
        <v>-991000</v>
      </c>
    </row>
  </sheetData>
  <sheetProtection/>
  <mergeCells count="38">
    <mergeCell ref="A2:H2"/>
    <mergeCell ref="C21:C23"/>
    <mergeCell ref="B30:B32"/>
    <mergeCell ref="C30:C32"/>
    <mergeCell ref="A9:A32"/>
    <mergeCell ref="B33:C35"/>
    <mergeCell ref="C24:C26"/>
    <mergeCell ref="C27:C29"/>
    <mergeCell ref="H4:H5"/>
    <mergeCell ref="A6:C8"/>
    <mergeCell ref="B54:B62"/>
    <mergeCell ref="C39:C41"/>
    <mergeCell ref="B42:C44"/>
    <mergeCell ref="A66:A74"/>
    <mergeCell ref="C66:C68"/>
    <mergeCell ref="C69:C71"/>
    <mergeCell ref="B72:C74"/>
    <mergeCell ref="C54:C56"/>
    <mergeCell ref="C60:C62"/>
    <mergeCell ref="A45:A53"/>
    <mergeCell ref="A3:D3"/>
    <mergeCell ref="A4:C4"/>
    <mergeCell ref="D4:D5"/>
    <mergeCell ref="C48:C50"/>
    <mergeCell ref="B51:C53"/>
    <mergeCell ref="A36:A44"/>
    <mergeCell ref="C36:C38"/>
    <mergeCell ref="C45:C47"/>
    <mergeCell ref="E4:E5"/>
    <mergeCell ref="F4:F5"/>
    <mergeCell ref="G4:G5"/>
    <mergeCell ref="C9:C11"/>
    <mergeCell ref="C12:C14"/>
    <mergeCell ref="A54:A65"/>
    <mergeCell ref="C15:C17"/>
    <mergeCell ref="C18:C20"/>
    <mergeCell ref="B63:C65"/>
    <mergeCell ref="C57:C59"/>
  </mergeCells>
  <printOptions/>
  <pageMargins left="0.45" right="0.39" top="0.75" bottom="0.75" header="0.3" footer="0.3"/>
  <pageSetup horizontalDpi="600" verticalDpi="600" orientation="portrait" paperSize="9" r:id="rId1"/>
  <ignoredErrors>
    <ignoredError sqref="H68 H71 H62" formula="1"/>
    <ignoredError sqref="H9:H10 H12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신수연</dc:creator>
  <cp:keywords/>
  <dc:description/>
  <cp:lastModifiedBy>Windows User</cp:lastModifiedBy>
  <cp:lastPrinted>2021-03-22T05:09:30Z</cp:lastPrinted>
  <dcterms:created xsi:type="dcterms:W3CDTF">2016-03-08T09:10:34Z</dcterms:created>
  <dcterms:modified xsi:type="dcterms:W3CDTF">2021-03-23T02:24:04Z</dcterms:modified>
  <cp:category/>
  <cp:version/>
  <cp:contentType/>
  <cp:contentStatus/>
</cp:coreProperties>
</file>